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64_6\Gutachterausschuß_Homepage\Web_Gut_2014\LBF 2014-10-18\2026-Juli\"/>
    </mc:Choice>
  </mc:AlternateContent>
  <xr:revisionPtr revIDLastSave="0" documentId="13_ncr:1_{E3E96CB7-40AB-4375-A10B-9BA5E02EF021}" xr6:coauthVersionLast="47" xr6:coauthVersionMax="47" xr10:uidLastSave="{00000000-0000-0000-0000-000000000000}"/>
  <workbookProtection workbookAlgorithmName="SHA-512" workbookHashValue="exGC3sPRZgcDkk/m1kyC8WM1xBxgUK97ZRFlPOFcmvwp1xVzEGfqgzc3A8RxZ8JqBNCFA5lgVkTACBJwJZzSPg==" workbookSaltValue="Z8QnXKMbGVMaa8XVoxx10A==" workbookSpinCount="100000" lockStructure="1"/>
  <bookViews>
    <workbookView showHorizontalScroll="0" showVerticalScroll="0" xWindow="220" yWindow="1360" windowWidth="18770" windowHeight="8510" tabRatio="848" xr2:uid="{00000000-000D-0000-FFFF-FFFF00000000}"/>
  </bookViews>
  <sheets>
    <sheet name="Mann" sheetId="1" r:id="rId1"/>
    <sheet name="Frau" sheetId="2" r:id="rId2"/>
    <sheet name="Mann-Frau" sheetId="3" r:id="rId3"/>
    <sheet name="2 Männer" sheetId="4" r:id="rId4"/>
    <sheet name="2 Frauen" sheetId="5" r:id="rId5"/>
    <sheet name="Absterbeordnung" sheetId="6" state="hidden" r:id="rId6"/>
    <sheet name="Daten (M)" sheetId="7" state="hidden" r:id="rId7"/>
    <sheet name="Daten" sheetId="9" state="hidden" r:id="rId8"/>
    <sheet name="Daten (F)" sheetId="10" state="hidden" r:id="rId9"/>
    <sheet name="Daten1M" sheetId="12" state="hidden" r:id="rId10"/>
    <sheet name="Daten1F" sheetId="13" state="hidden" r:id="rId11"/>
  </sheets>
  <definedNames>
    <definedName name="_xlnm.Print_Area" localSheetId="4">'2 Frauen'!$A$1:$F$24</definedName>
    <definedName name="_xlnm.Print_Area" localSheetId="3">'2 Männer'!$A$1:$F$24</definedName>
    <definedName name="_xlnm.Print_Area" localSheetId="1">Frau!$A$1:$F$15</definedName>
    <definedName name="_xlnm.Print_Area" localSheetId="0">Mann!$A$1:$F$15</definedName>
    <definedName name="_xlnm.Print_Area" localSheetId="2">'Mann-Frau'!$A$1:$F$24</definedName>
    <definedName name="nachschüssig" localSheetId="0">Mann!$D$10</definedName>
    <definedName name="nachschüssig">'Mann-Frau'!$D$10</definedName>
    <definedName name="vorschüssig" localSheetId="0">Mann!$D$10</definedName>
    <definedName name="vorschüssig">'Mann-Frau'!$D$10</definedName>
    <definedName name="Z_AAA317AB_9C4F_4A7B_BD58_62DAAE088BDA_.wvu.PrintArea" localSheetId="4" hidden="1">'2 Frauen'!$A$1:$F$24</definedName>
    <definedName name="Z_AAA317AB_9C4F_4A7B_BD58_62DAAE088BDA_.wvu.PrintArea" localSheetId="3" hidden="1">'2 Männer'!$A$1:$F$24</definedName>
    <definedName name="Z_AAA317AB_9C4F_4A7B_BD58_62DAAE088BDA_.wvu.PrintArea" localSheetId="1" hidden="1">Frau!$A$1:$F$15</definedName>
    <definedName name="Z_AAA317AB_9C4F_4A7B_BD58_62DAAE088BDA_.wvu.PrintArea" localSheetId="0" hidden="1">Mann!$A$1:$F$15</definedName>
    <definedName name="Z_AAA317AB_9C4F_4A7B_BD58_62DAAE088BDA_.wvu.PrintArea" localSheetId="2" hidden="1">'Mann-Frau'!$A$1:$F$24</definedName>
    <definedName name="Z_AC77A39F_ABA0_4848_B5DA_4147A1099D4C_.wvu.PrintArea" localSheetId="4" hidden="1">'2 Frauen'!$A$1:$F$24</definedName>
    <definedName name="Z_AC77A39F_ABA0_4848_B5DA_4147A1099D4C_.wvu.PrintArea" localSheetId="3" hidden="1">'2 Männer'!$A$1:$F$24</definedName>
    <definedName name="Z_AC77A39F_ABA0_4848_B5DA_4147A1099D4C_.wvu.PrintArea" localSheetId="1" hidden="1">Frau!$A$1:$F$15</definedName>
    <definedName name="Z_AC77A39F_ABA0_4848_B5DA_4147A1099D4C_.wvu.PrintArea" localSheetId="0" hidden="1">Mann!$A$1:$F$15</definedName>
    <definedName name="Z_AC77A39F_ABA0_4848_B5DA_4147A1099D4C_.wvu.PrintArea" localSheetId="2" hidden="1">'Mann-Frau'!$A$1:$F$24</definedName>
  </definedNames>
  <calcPr calcId="191029"/>
  <customWorkbookViews>
    <customWorkbookView name="GA-Kiel M" guid="{AAA317AB-9C4F-4A7B-BD58-62DAAE088BDA}" includeHiddenRowCol="0" maximized="1" showHorizontalScroll="0" showVerticalScroll="0" xWindow="1" yWindow="1" windowWidth="1280" windowHeight="816" tabRatio="848" activeSheetId="1" showFormulaBar="0"/>
    <customWorkbookView name="GA-Kiel" guid="{AC77A39F-ABA0-4848-B5DA-4147A1099D4C}" includeHiddenRowCol="0" maximized="1" showHorizontalScroll="0" showVerticalScroll="0" xWindow="1" yWindow="1" windowWidth="1280" windowHeight="816" tabRatio="848" activeSheetId="2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A3" i="2" l="1"/>
  <c r="B43" i="5"/>
  <c r="B42" i="5"/>
  <c r="B42" i="4"/>
  <c r="B41" i="4"/>
  <c r="B46" i="3"/>
  <c r="B47" i="3"/>
  <c r="B38" i="2"/>
  <c r="B37" i="2"/>
  <c r="B48" i="1"/>
  <c r="B47" i="1"/>
  <c r="A3" i="5"/>
  <c r="F4" i="5"/>
  <c r="A3" i="4"/>
  <c r="F4" i="4"/>
  <c r="B1" i="9"/>
  <c r="B2" i="9"/>
  <c r="B5" i="9"/>
  <c r="I15" i="9"/>
  <c r="B14" i="9"/>
  <c r="P14" i="9" s="1"/>
  <c r="H14" i="9"/>
  <c r="Q14" i="9" s="1"/>
  <c r="B15" i="9"/>
  <c r="H15" i="9"/>
  <c r="Q15" i="9" s="1"/>
  <c r="B16" i="9"/>
  <c r="P16" i="9" s="1"/>
  <c r="H16" i="9"/>
  <c r="Q16" i="9" s="1"/>
  <c r="B17" i="9"/>
  <c r="H17" i="9"/>
  <c r="Q17" i="9" s="1"/>
  <c r="B18" i="9"/>
  <c r="H18" i="9"/>
  <c r="B19" i="9"/>
  <c r="P19" i="9" s="1"/>
  <c r="H19" i="9"/>
  <c r="Q19" i="9" s="1"/>
  <c r="B20" i="9"/>
  <c r="H20" i="9"/>
  <c r="Q20" i="9" s="1"/>
  <c r="B21" i="9"/>
  <c r="H21" i="9"/>
  <c r="B22" i="9"/>
  <c r="P22" i="9" s="1"/>
  <c r="H22" i="9"/>
  <c r="Q22" i="9" s="1"/>
  <c r="B23" i="9"/>
  <c r="P23" i="9" s="1"/>
  <c r="H23" i="9"/>
  <c r="B24" i="9"/>
  <c r="P24" i="9" s="1"/>
  <c r="H24" i="9"/>
  <c r="Q24" i="9" s="1"/>
  <c r="B25" i="9"/>
  <c r="P25" i="9" s="1"/>
  <c r="H25" i="9"/>
  <c r="Q25" i="9" s="1"/>
  <c r="B26" i="9"/>
  <c r="P26" i="9" s="1"/>
  <c r="H26" i="9"/>
  <c r="Q26" i="9" s="1"/>
  <c r="B27" i="9"/>
  <c r="H27" i="9"/>
  <c r="Q27" i="9" s="1"/>
  <c r="B28" i="9"/>
  <c r="H28" i="9"/>
  <c r="B29" i="9"/>
  <c r="H29" i="9"/>
  <c r="Q29" i="9" s="1"/>
  <c r="B30" i="9"/>
  <c r="C30" i="9"/>
  <c r="H30" i="9"/>
  <c r="B31" i="9"/>
  <c r="P31" i="9" s="1"/>
  <c r="H31" i="9"/>
  <c r="B32" i="9"/>
  <c r="P32" i="9" s="1"/>
  <c r="H32" i="9"/>
  <c r="Q32" i="9" s="1"/>
  <c r="B33" i="9"/>
  <c r="H33" i="9"/>
  <c r="Q33" i="9" s="1"/>
  <c r="B34" i="9"/>
  <c r="H34" i="9"/>
  <c r="Q34" i="9" s="1"/>
  <c r="B35" i="9"/>
  <c r="P35" i="9" s="1"/>
  <c r="H35" i="9"/>
  <c r="B36" i="9"/>
  <c r="P36" i="9" s="1"/>
  <c r="H36" i="9"/>
  <c r="B37" i="9"/>
  <c r="H37" i="9"/>
  <c r="Q37" i="9" s="1"/>
  <c r="B38" i="9"/>
  <c r="P38" i="9" s="1"/>
  <c r="H38" i="9"/>
  <c r="B39" i="9"/>
  <c r="H39" i="9"/>
  <c r="Q39" i="9" s="1"/>
  <c r="B40" i="9"/>
  <c r="P40" i="9" s="1"/>
  <c r="H40" i="9"/>
  <c r="Q40" i="9" s="1"/>
  <c r="B41" i="9"/>
  <c r="P41" i="9" s="1"/>
  <c r="H41" i="9"/>
  <c r="Q41" i="9" s="1"/>
  <c r="B42" i="9"/>
  <c r="P42" i="9" s="1"/>
  <c r="H42" i="9"/>
  <c r="B43" i="9"/>
  <c r="P43" i="9" s="1"/>
  <c r="H43" i="9"/>
  <c r="B44" i="9"/>
  <c r="H44" i="9"/>
  <c r="Q44" i="9" s="1"/>
  <c r="B45" i="9"/>
  <c r="P45" i="9" s="1"/>
  <c r="H45" i="9"/>
  <c r="Q45" i="9" s="1"/>
  <c r="B46" i="9"/>
  <c r="P46" i="9" s="1"/>
  <c r="H46" i="9"/>
  <c r="B47" i="9"/>
  <c r="P47" i="9" s="1"/>
  <c r="H47" i="9"/>
  <c r="B48" i="9"/>
  <c r="P48" i="9" s="1"/>
  <c r="C48" i="9"/>
  <c r="H48" i="9"/>
  <c r="Q48" i="9" s="1"/>
  <c r="B49" i="9"/>
  <c r="P49" i="9" s="1"/>
  <c r="H49" i="9"/>
  <c r="Q49" i="9" s="1"/>
  <c r="B50" i="9"/>
  <c r="P50" i="9" s="1"/>
  <c r="H50" i="9"/>
  <c r="Q50" i="9" s="1"/>
  <c r="B51" i="9"/>
  <c r="P51" i="9" s="1"/>
  <c r="H51" i="9"/>
  <c r="B52" i="9"/>
  <c r="P52" i="9" s="1"/>
  <c r="H52" i="9"/>
  <c r="Q52" i="9" s="1"/>
  <c r="B53" i="9"/>
  <c r="P53" i="9" s="1"/>
  <c r="H53" i="9"/>
  <c r="B54" i="9"/>
  <c r="P54" i="9" s="1"/>
  <c r="H54" i="9"/>
  <c r="Q54" i="9" s="1"/>
  <c r="B55" i="9"/>
  <c r="P55" i="9" s="1"/>
  <c r="H55" i="9"/>
  <c r="B56" i="9"/>
  <c r="P56" i="9" s="1"/>
  <c r="H56" i="9"/>
  <c r="Q56" i="9" s="1"/>
  <c r="B57" i="9"/>
  <c r="P57" i="9" s="1"/>
  <c r="H57" i="9"/>
  <c r="Q57" i="9" s="1"/>
  <c r="B58" i="9"/>
  <c r="P58" i="9" s="1"/>
  <c r="H58" i="9"/>
  <c r="Q58" i="9" s="1"/>
  <c r="B59" i="9"/>
  <c r="H59" i="9"/>
  <c r="B60" i="9"/>
  <c r="P60" i="9" s="1"/>
  <c r="H60" i="9"/>
  <c r="Q60" i="9" s="1"/>
  <c r="B61" i="9"/>
  <c r="H61" i="9"/>
  <c r="Q61" i="9" s="1"/>
  <c r="B62" i="9"/>
  <c r="P62" i="9" s="1"/>
  <c r="H62" i="9"/>
  <c r="Q62" i="9" s="1"/>
  <c r="B63" i="9"/>
  <c r="P63" i="9" s="1"/>
  <c r="H63" i="9"/>
  <c r="B64" i="9"/>
  <c r="P64" i="9" s="1"/>
  <c r="C64" i="9"/>
  <c r="H64" i="9"/>
  <c r="Q64" i="9" s="1"/>
  <c r="I64" i="9"/>
  <c r="B65" i="9"/>
  <c r="P65" i="9" s="1"/>
  <c r="H65" i="9"/>
  <c r="Q65" i="9" s="1"/>
  <c r="B66" i="9"/>
  <c r="P66" i="9" s="1"/>
  <c r="H66" i="9"/>
  <c r="Q66" i="9" s="1"/>
  <c r="B67" i="9"/>
  <c r="P67" i="9" s="1"/>
  <c r="H67" i="9"/>
  <c r="Q67" i="9" s="1"/>
  <c r="B68" i="9"/>
  <c r="H68" i="9"/>
  <c r="B69" i="9"/>
  <c r="P69" i="9" s="1"/>
  <c r="H69" i="9"/>
  <c r="Q69" i="9" s="1"/>
  <c r="B70" i="9"/>
  <c r="P70" i="9" s="1"/>
  <c r="H70" i="9"/>
  <c r="Q70" i="9" s="1"/>
  <c r="B71" i="9"/>
  <c r="H71" i="9"/>
  <c r="B72" i="9"/>
  <c r="H72" i="9"/>
  <c r="Q72" i="9" s="1"/>
  <c r="B73" i="9"/>
  <c r="P73" i="9" s="1"/>
  <c r="H73" i="9"/>
  <c r="B74" i="9"/>
  <c r="P74" i="9" s="1"/>
  <c r="H74" i="9"/>
  <c r="B75" i="9"/>
  <c r="H75" i="9"/>
  <c r="Q75" i="9" s="1"/>
  <c r="B76" i="9"/>
  <c r="H76" i="9"/>
  <c r="Q76" i="9" s="1"/>
  <c r="B77" i="9"/>
  <c r="H77" i="9"/>
  <c r="Q77" i="9" s="1"/>
  <c r="B78" i="9"/>
  <c r="H78" i="9"/>
  <c r="Q78" i="9" s="1"/>
  <c r="B79" i="9"/>
  <c r="P79" i="9" s="1"/>
  <c r="H79" i="9"/>
  <c r="Q79" i="9" s="1"/>
  <c r="I79" i="9"/>
  <c r="B80" i="9"/>
  <c r="C80" i="9"/>
  <c r="H80" i="9"/>
  <c r="Q80" i="9" s="1"/>
  <c r="B81" i="9"/>
  <c r="P81" i="9" s="1"/>
  <c r="H81" i="9"/>
  <c r="B82" i="9"/>
  <c r="P82" i="9" s="1"/>
  <c r="H82" i="9"/>
  <c r="B83" i="9"/>
  <c r="P83" i="9" s="1"/>
  <c r="H83" i="9"/>
  <c r="Q83" i="9" s="1"/>
  <c r="B84" i="9"/>
  <c r="H84" i="9"/>
  <c r="Q84" i="9" s="1"/>
  <c r="B85" i="9"/>
  <c r="P85" i="9" s="1"/>
  <c r="H85" i="9"/>
  <c r="B86" i="9"/>
  <c r="P86" i="9" s="1"/>
  <c r="H86" i="9"/>
  <c r="B87" i="9"/>
  <c r="H87" i="9"/>
  <c r="Q87" i="9" s="1"/>
  <c r="I87" i="9"/>
  <c r="B88" i="9"/>
  <c r="C88" i="9"/>
  <c r="H88" i="9"/>
  <c r="Q88" i="9" s="1"/>
  <c r="B89" i="9"/>
  <c r="P89" i="9" s="1"/>
  <c r="C89" i="9"/>
  <c r="H89" i="9"/>
  <c r="B90" i="9"/>
  <c r="P90" i="9" s="1"/>
  <c r="H90" i="9"/>
  <c r="Q90" i="9" s="1"/>
  <c r="B91" i="9"/>
  <c r="H91" i="9"/>
  <c r="B92" i="9"/>
  <c r="P92" i="9" s="1"/>
  <c r="H92" i="9"/>
  <c r="B93" i="9"/>
  <c r="P93" i="9" s="1"/>
  <c r="H93" i="9"/>
  <c r="Q93" i="9" s="1"/>
  <c r="B94" i="9"/>
  <c r="P94" i="9" s="1"/>
  <c r="H94" i="9"/>
  <c r="Q94" i="9" s="1"/>
  <c r="B95" i="9"/>
  <c r="P95" i="9" s="1"/>
  <c r="H95" i="9"/>
  <c r="I95" i="9"/>
  <c r="B96" i="9"/>
  <c r="C96" i="9"/>
  <c r="H96" i="9"/>
  <c r="B97" i="9"/>
  <c r="P97" i="9" s="1"/>
  <c r="C97" i="9"/>
  <c r="H97" i="9"/>
  <c r="Q97" i="9" s="1"/>
  <c r="B98" i="9"/>
  <c r="P98" i="9" s="1"/>
  <c r="H98" i="9"/>
  <c r="Q98" i="9" s="1"/>
  <c r="B99" i="9"/>
  <c r="P99" i="9" s="1"/>
  <c r="H99" i="9"/>
  <c r="Q99" i="9" s="1"/>
  <c r="B100" i="9"/>
  <c r="P100" i="9" s="1"/>
  <c r="H100" i="9"/>
  <c r="Q100" i="9" s="1"/>
  <c r="B101" i="9"/>
  <c r="P101" i="9" s="1"/>
  <c r="H101" i="9"/>
  <c r="Q101" i="9" s="1"/>
  <c r="B102" i="9"/>
  <c r="P102" i="9" s="1"/>
  <c r="H102" i="9"/>
  <c r="B103" i="9"/>
  <c r="P103" i="9" s="1"/>
  <c r="H103" i="9"/>
  <c r="Q103" i="9" s="1"/>
  <c r="I103" i="9"/>
  <c r="B104" i="9"/>
  <c r="C104" i="9"/>
  <c r="H104" i="9"/>
  <c r="Q104" i="9" s="1"/>
  <c r="B105" i="9"/>
  <c r="C105" i="9"/>
  <c r="H105" i="9"/>
  <c r="Q105" i="9" s="1"/>
  <c r="B106" i="9"/>
  <c r="P106" i="9" s="1"/>
  <c r="H106" i="9"/>
  <c r="Q106" i="9" s="1"/>
  <c r="B107" i="9"/>
  <c r="P107" i="9" s="1"/>
  <c r="H107" i="9"/>
  <c r="B108" i="9"/>
  <c r="P108" i="9" s="1"/>
  <c r="H108" i="9"/>
  <c r="Q108" i="9" s="1"/>
  <c r="B109" i="9"/>
  <c r="H109" i="9"/>
  <c r="Q109" i="9" s="1"/>
  <c r="B110" i="9"/>
  <c r="P110" i="9" s="1"/>
  <c r="H110" i="9"/>
  <c r="Q110" i="9" s="1"/>
  <c r="B111" i="9"/>
  <c r="H111" i="9"/>
  <c r="Q111" i="9" s="1"/>
  <c r="I111" i="9"/>
  <c r="B112" i="9"/>
  <c r="P112" i="9" s="1"/>
  <c r="C112" i="9"/>
  <c r="H112" i="9"/>
  <c r="B113" i="9"/>
  <c r="P113" i="9" s="1"/>
  <c r="C113" i="9"/>
  <c r="H113" i="9"/>
  <c r="B114" i="9"/>
  <c r="H114" i="9"/>
  <c r="Q114" i="9" s="1"/>
  <c r="B115" i="9"/>
  <c r="P115" i="9" s="1"/>
  <c r="H115" i="9"/>
  <c r="B116" i="9"/>
  <c r="P116" i="9" s="1"/>
  <c r="H116" i="9"/>
  <c r="Q116" i="9" s="1"/>
  <c r="B117" i="9"/>
  <c r="H117" i="9"/>
  <c r="Q117" i="9" s="1"/>
  <c r="B118" i="9"/>
  <c r="P118" i="9" s="1"/>
  <c r="H118" i="9"/>
  <c r="Q118" i="9" s="1"/>
  <c r="B119" i="9"/>
  <c r="H119" i="9"/>
  <c r="B120" i="9"/>
  <c r="P120" i="9" s="1"/>
  <c r="H120" i="9"/>
  <c r="Q120" i="9" s="1"/>
  <c r="B121" i="9"/>
  <c r="H121" i="9"/>
  <c r="Q121" i="9" s="1"/>
  <c r="B122" i="9"/>
  <c r="H122" i="9"/>
  <c r="B123" i="9"/>
  <c r="P123" i="9" s="1"/>
  <c r="H123" i="9"/>
  <c r="B124" i="9"/>
  <c r="H124" i="9"/>
  <c r="Q124" i="9" s="1"/>
  <c r="B125" i="9"/>
  <c r="P125" i="9" s="1"/>
  <c r="H125" i="9"/>
  <c r="Q125" i="9" s="1"/>
  <c r="B126" i="9"/>
  <c r="P126" i="9" s="1"/>
  <c r="H126" i="9"/>
  <c r="B127" i="9"/>
  <c r="P127" i="9" s="1"/>
  <c r="H127" i="9"/>
  <c r="Q127" i="9" s="1"/>
  <c r="B128" i="9"/>
  <c r="P128" i="9" s="1"/>
  <c r="H128" i="9"/>
  <c r="Q128" i="9" s="1"/>
  <c r="B129" i="9"/>
  <c r="P129" i="9"/>
  <c r="H129" i="9"/>
  <c r="Q129" i="9" s="1"/>
  <c r="B130" i="9"/>
  <c r="P130" i="9"/>
  <c r="H130" i="9"/>
  <c r="Q130" i="9" s="1"/>
  <c r="B131" i="9"/>
  <c r="P131" i="9"/>
  <c r="H131" i="9"/>
  <c r="Q131" i="9" s="1"/>
  <c r="B132" i="9"/>
  <c r="P132" i="9"/>
  <c r="H132" i="9"/>
  <c r="Q132" i="9" s="1"/>
  <c r="B133" i="9"/>
  <c r="P133" i="9" s="1"/>
  <c r="H133" i="9"/>
  <c r="Q133" i="9" s="1"/>
  <c r="B134" i="9"/>
  <c r="P134" i="9" s="1"/>
  <c r="H134" i="9"/>
  <c r="Q134" i="9" s="1"/>
  <c r="B135" i="9"/>
  <c r="P135" i="9" s="1"/>
  <c r="H135" i="9"/>
  <c r="Q135" i="9" s="1"/>
  <c r="B136" i="9"/>
  <c r="P136" i="9" s="1"/>
  <c r="H136" i="9"/>
  <c r="Q136" i="9" s="1"/>
  <c r="B1" i="10"/>
  <c r="B2" i="10"/>
  <c r="B5" i="10"/>
  <c r="C15" i="10" s="1"/>
  <c r="B14" i="10"/>
  <c r="Q14" i="10" s="1"/>
  <c r="H14" i="10"/>
  <c r="B15" i="10"/>
  <c r="H15" i="10"/>
  <c r="B16" i="10"/>
  <c r="H16" i="10"/>
  <c r="B17" i="10"/>
  <c r="H17" i="10"/>
  <c r="B18" i="10"/>
  <c r="Q18" i="10" s="1"/>
  <c r="H18" i="10"/>
  <c r="B19" i="10"/>
  <c r="H19" i="10"/>
  <c r="B20" i="10"/>
  <c r="H20" i="10"/>
  <c r="B21" i="10"/>
  <c r="P21" i="10" s="1"/>
  <c r="H21" i="10"/>
  <c r="B22" i="10"/>
  <c r="H22" i="10"/>
  <c r="B23" i="10"/>
  <c r="P23" i="10" s="1"/>
  <c r="H23" i="10"/>
  <c r="B24" i="10"/>
  <c r="P24" i="10" s="1"/>
  <c r="H24" i="10"/>
  <c r="B25" i="10"/>
  <c r="P25" i="10" s="1"/>
  <c r="H25" i="10"/>
  <c r="B26" i="10"/>
  <c r="Q26" i="10" s="1"/>
  <c r="H26" i="10"/>
  <c r="B27" i="10"/>
  <c r="H27" i="10"/>
  <c r="B28" i="10"/>
  <c r="H28" i="10"/>
  <c r="I28" i="10"/>
  <c r="B29" i="10"/>
  <c r="H29" i="10"/>
  <c r="B30" i="10"/>
  <c r="H30" i="10"/>
  <c r="B31" i="10"/>
  <c r="P31" i="10" s="1"/>
  <c r="H31" i="10"/>
  <c r="B32" i="10"/>
  <c r="H32" i="10"/>
  <c r="B33" i="10"/>
  <c r="H33" i="10"/>
  <c r="B34" i="10"/>
  <c r="P34" i="10" s="1"/>
  <c r="H34" i="10"/>
  <c r="B35" i="10"/>
  <c r="H35" i="10"/>
  <c r="B36" i="10"/>
  <c r="P36" i="10" s="1"/>
  <c r="H36" i="10"/>
  <c r="B37" i="10"/>
  <c r="P37" i="10" s="1"/>
  <c r="H37" i="10"/>
  <c r="B38" i="10"/>
  <c r="H38" i="10"/>
  <c r="B39" i="10"/>
  <c r="H39" i="10"/>
  <c r="B40" i="10"/>
  <c r="H40" i="10"/>
  <c r="B41" i="10"/>
  <c r="P41" i="10" s="1"/>
  <c r="H41" i="10"/>
  <c r="B42" i="10"/>
  <c r="H42" i="10"/>
  <c r="B43" i="10"/>
  <c r="P43" i="10" s="1"/>
  <c r="H43" i="10"/>
  <c r="B44" i="10"/>
  <c r="H44" i="10"/>
  <c r="B45" i="10"/>
  <c r="P45" i="10" s="1"/>
  <c r="H45" i="10"/>
  <c r="B46" i="10"/>
  <c r="H46" i="10"/>
  <c r="B47" i="10"/>
  <c r="P47" i="10" s="1"/>
  <c r="H47" i="10"/>
  <c r="I47" i="10"/>
  <c r="B48" i="10"/>
  <c r="Q48" i="10" s="1"/>
  <c r="H48" i="10"/>
  <c r="B49" i="10"/>
  <c r="H49" i="10"/>
  <c r="B50" i="10"/>
  <c r="Q50" i="10" s="1"/>
  <c r="H50" i="10"/>
  <c r="B51" i="10"/>
  <c r="Q51" i="10" s="1"/>
  <c r="H51" i="10"/>
  <c r="B52" i="10"/>
  <c r="Q52" i="10" s="1"/>
  <c r="H52" i="10"/>
  <c r="B53" i="10"/>
  <c r="Q53" i="10" s="1"/>
  <c r="H53" i="10"/>
  <c r="B54" i="10"/>
  <c r="Q54" i="10" s="1"/>
  <c r="H54" i="10"/>
  <c r="B55" i="10"/>
  <c r="H55" i="10"/>
  <c r="B56" i="10"/>
  <c r="P56" i="10" s="1"/>
  <c r="H56" i="10"/>
  <c r="B57" i="10"/>
  <c r="Q57" i="10" s="1"/>
  <c r="H57" i="10"/>
  <c r="B58" i="10"/>
  <c r="P58" i="10" s="1"/>
  <c r="H58" i="10"/>
  <c r="B59" i="10"/>
  <c r="H59" i="10"/>
  <c r="B60" i="10"/>
  <c r="H60" i="10"/>
  <c r="B61" i="10"/>
  <c r="P61" i="10" s="1"/>
  <c r="H61" i="10"/>
  <c r="B62" i="10"/>
  <c r="P62" i="10" s="1"/>
  <c r="H62" i="10"/>
  <c r="B63" i="10"/>
  <c r="H63" i="10"/>
  <c r="B64" i="10"/>
  <c r="H64" i="10"/>
  <c r="B65" i="10"/>
  <c r="Q65" i="10" s="1"/>
  <c r="H65" i="10"/>
  <c r="B66" i="10"/>
  <c r="P66" i="10" s="1"/>
  <c r="H66" i="10"/>
  <c r="B67" i="10"/>
  <c r="Q67" i="10" s="1"/>
  <c r="H67" i="10"/>
  <c r="B68" i="10"/>
  <c r="H68" i="10"/>
  <c r="B69" i="10"/>
  <c r="Q69" i="10" s="1"/>
  <c r="H69" i="10"/>
  <c r="B70" i="10"/>
  <c r="Q70" i="10" s="1"/>
  <c r="H70" i="10"/>
  <c r="B71" i="10"/>
  <c r="Q71" i="10" s="1"/>
  <c r="H71" i="10"/>
  <c r="B72" i="10"/>
  <c r="H72" i="10"/>
  <c r="B73" i="10"/>
  <c r="H73" i="10"/>
  <c r="I73" i="10"/>
  <c r="B74" i="10"/>
  <c r="P74" i="10" s="1"/>
  <c r="H74" i="10"/>
  <c r="B75" i="10"/>
  <c r="P75" i="10" s="1"/>
  <c r="H75" i="10"/>
  <c r="B76" i="10"/>
  <c r="P76" i="10" s="1"/>
  <c r="H76" i="10"/>
  <c r="B77" i="10"/>
  <c r="P77" i="10" s="1"/>
  <c r="H77" i="10"/>
  <c r="B78" i="10"/>
  <c r="H78" i="10"/>
  <c r="B79" i="10"/>
  <c r="Q79" i="10" s="1"/>
  <c r="H79" i="10"/>
  <c r="B80" i="10"/>
  <c r="Q80" i="10" s="1"/>
  <c r="H80" i="10"/>
  <c r="B81" i="10"/>
  <c r="P81" i="10" s="1"/>
  <c r="H81" i="10"/>
  <c r="B82" i="10"/>
  <c r="P82" i="10" s="1"/>
  <c r="H82" i="10"/>
  <c r="B83" i="10"/>
  <c r="C83" i="10"/>
  <c r="H83" i="10"/>
  <c r="B84" i="10"/>
  <c r="H84" i="10"/>
  <c r="B85" i="10"/>
  <c r="P85" i="10" s="1"/>
  <c r="H85" i="10"/>
  <c r="B86" i="10"/>
  <c r="H86" i="10"/>
  <c r="B87" i="10"/>
  <c r="Q87" i="10" s="1"/>
  <c r="H87" i="10"/>
  <c r="I87" i="10"/>
  <c r="B88" i="10"/>
  <c r="Q88" i="10" s="1"/>
  <c r="H88" i="10"/>
  <c r="B89" i="10"/>
  <c r="H89" i="10"/>
  <c r="B90" i="10"/>
  <c r="C90" i="10"/>
  <c r="H90" i="10"/>
  <c r="B91" i="10"/>
  <c r="Q91" i="10" s="1"/>
  <c r="H91" i="10"/>
  <c r="B92" i="10"/>
  <c r="P92" i="10" s="1"/>
  <c r="C92" i="10"/>
  <c r="H92" i="10"/>
  <c r="B93" i="10"/>
  <c r="H93" i="10"/>
  <c r="B94" i="10"/>
  <c r="P94" i="10" s="1"/>
  <c r="C94" i="10"/>
  <c r="H94" i="10"/>
  <c r="B95" i="10"/>
  <c r="Q95" i="10" s="1"/>
  <c r="H95" i="10"/>
  <c r="B96" i="10"/>
  <c r="H96" i="10"/>
  <c r="B97" i="10"/>
  <c r="H97" i="10"/>
  <c r="B98" i="10"/>
  <c r="P98" i="10" s="1"/>
  <c r="C98" i="10"/>
  <c r="H98" i="10"/>
  <c r="B99" i="10"/>
  <c r="P99" i="10" s="1"/>
  <c r="H99" i="10"/>
  <c r="I99" i="10"/>
  <c r="B100" i="10"/>
  <c r="H100" i="10"/>
  <c r="I100" i="10"/>
  <c r="B101" i="10"/>
  <c r="C101" i="10"/>
  <c r="H101" i="10"/>
  <c r="B102" i="10"/>
  <c r="P102" i="10" s="1"/>
  <c r="C102" i="10"/>
  <c r="H102" i="10"/>
  <c r="B103" i="10"/>
  <c r="P103" i="10" s="1"/>
  <c r="H103" i="10"/>
  <c r="J103" i="10" s="1"/>
  <c r="I103" i="10"/>
  <c r="B104" i="10"/>
  <c r="H104" i="10"/>
  <c r="I104" i="10"/>
  <c r="B105" i="10"/>
  <c r="H105" i="10"/>
  <c r="B106" i="10"/>
  <c r="P106" i="10" s="1"/>
  <c r="C106" i="10"/>
  <c r="H106" i="10"/>
  <c r="B107" i="10"/>
  <c r="P107" i="10" s="1"/>
  <c r="H107" i="10"/>
  <c r="I107" i="10"/>
  <c r="B108" i="10"/>
  <c r="H108" i="10"/>
  <c r="I108" i="10"/>
  <c r="B109" i="10"/>
  <c r="P109" i="10" s="1"/>
  <c r="C109" i="10"/>
  <c r="H109" i="10"/>
  <c r="B110" i="10"/>
  <c r="P110" i="10" s="1"/>
  <c r="C110" i="10"/>
  <c r="H110" i="10"/>
  <c r="B111" i="10"/>
  <c r="Q111" i="10" s="1"/>
  <c r="H111" i="10"/>
  <c r="B112" i="10"/>
  <c r="C112" i="10"/>
  <c r="H112" i="10"/>
  <c r="B113" i="10"/>
  <c r="Q113" i="10" s="1"/>
  <c r="H113" i="10"/>
  <c r="J113" i="10" s="1"/>
  <c r="I113" i="10"/>
  <c r="B114" i="10"/>
  <c r="P114" i="10" s="1"/>
  <c r="H114" i="10"/>
  <c r="J114" i="10" s="1"/>
  <c r="I114" i="10"/>
  <c r="B115" i="10"/>
  <c r="H115" i="10"/>
  <c r="B116" i="10"/>
  <c r="H116" i="10"/>
  <c r="I116" i="10"/>
  <c r="B117" i="10"/>
  <c r="H117" i="10"/>
  <c r="J117" i="10" s="1"/>
  <c r="I117" i="10"/>
  <c r="B118" i="10"/>
  <c r="C118" i="10"/>
  <c r="H118" i="10"/>
  <c r="B119" i="10"/>
  <c r="Q119" i="10" s="1"/>
  <c r="H119" i="10"/>
  <c r="B120" i="10"/>
  <c r="C120" i="10"/>
  <c r="H120" i="10"/>
  <c r="B121" i="10"/>
  <c r="Q121" i="10" s="1"/>
  <c r="H121" i="10"/>
  <c r="B122" i="10"/>
  <c r="H122" i="10"/>
  <c r="B123" i="10"/>
  <c r="P123" i="10" s="1"/>
  <c r="H123" i="10"/>
  <c r="B124" i="10"/>
  <c r="Q124" i="10" s="1"/>
  <c r="H124" i="10"/>
  <c r="I124" i="10"/>
  <c r="B125" i="10"/>
  <c r="C125" i="10"/>
  <c r="H125" i="10"/>
  <c r="B126" i="10"/>
  <c r="P126" i="10" s="1"/>
  <c r="H126" i="10"/>
  <c r="B127" i="10"/>
  <c r="H127" i="10"/>
  <c r="I127" i="10"/>
  <c r="B128" i="10"/>
  <c r="H128" i="10"/>
  <c r="B129" i="10"/>
  <c r="H129" i="10"/>
  <c r="B130" i="10"/>
  <c r="H130" i="10"/>
  <c r="B131" i="10"/>
  <c r="C131" i="10"/>
  <c r="H131" i="10"/>
  <c r="B132" i="10"/>
  <c r="Q132" i="10" s="1"/>
  <c r="H132" i="10"/>
  <c r="B133" i="10"/>
  <c r="H133" i="10"/>
  <c r="B134" i="10"/>
  <c r="Q134" i="10" s="1"/>
  <c r="H134" i="10"/>
  <c r="B135" i="10"/>
  <c r="H135" i="10"/>
  <c r="I135" i="10"/>
  <c r="B136" i="10"/>
  <c r="H136" i="10"/>
  <c r="B1" i="7"/>
  <c r="B2" i="7"/>
  <c r="B5" i="7"/>
  <c r="C31" i="7" s="1"/>
  <c r="B14" i="7"/>
  <c r="H14" i="7" s="1"/>
  <c r="B15" i="7"/>
  <c r="B16" i="7"/>
  <c r="P16" i="7" s="1"/>
  <c r="B17" i="7"/>
  <c r="B18" i="7"/>
  <c r="P18" i="7" s="1"/>
  <c r="B19" i="7"/>
  <c r="B20" i="7"/>
  <c r="P20" i="7" s="1"/>
  <c r="B21" i="7"/>
  <c r="B22" i="7"/>
  <c r="B23" i="7"/>
  <c r="H23" i="7" s="1"/>
  <c r="B24" i="7"/>
  <c r="P24" i="7" s="1"/>
  <c r="B25" i="7"/>
  <c r="B26" i="7"/>
  <c r="P26" i="7" s="1"/>
  <c r="B27" i="7"/>
  <c r="P27" i="7" s="1"/>
  <c r="B28" i="7"/>
  <c r="H28" i="7" s="1"/>
  <c r="B29" i="7"/>
  <c r="H29" i="7" s="1"/>
  <c r="B30" i="7"/>
  <c r="P30" i="7" s="1"/>
  <c r="B31" i="7"/>
  <c r="H31" i="7" s="1"/>
  <c r="B32" i="7"/>
  <c r="B33" i="7"/>
  <c r="Q33" i="7" s="1"/>
  <c r="B34" i="7"/>
  <c r="B35" i="7"/>
  <c r="B36" i="7"/>
  <c r="H36" i="7" s="1"/>
  <c r="B37" i="7"/>
  <c r="Q37" i="7" s="1"/>
  <c r="B38" i="7"/>
  <c r="B39" i="7"/>
  <c r="H39" i="7" s="1"/>
  <c r="B40" i="7"/>
  <c r="B41" i="7"/>
  <c r="B42" i="7"/>
  <c r="B43" i="7"/>
  <c r="Q43" i="7" s="1"/>
  <c r="B44" i="7"/>
  <c r="P44" i="7" s="1"/>
  <c r="I44" i="7"/>
  <c r="B45" i="7"/>
  <c r="B46" i="7"/>
  <c r="Q46" i="7" s="1"/>
  <c r="C46" i="7"/>
  <c r="B47" i="7"/>
  <c r="H47" i="7" s="1"/>
  <c r="C47" i="7"/>
  <c r="B48" i="7"/>
  <c r="Q48" i="7" s="1"/>
  <c r="B49" i="7"/>
  <c r="H49" i="7" s="1"/>
  <c r="C49" i="7"/>
  <c r="B50" i="7"/>
  <c r="P50" i="7" s="1"/>
  <c r="B51" i="7"/>
  <c r="B52" i="7"/>
  <c r="P52" i="7" s="1"/>
  <c r="B53" i="7"/>
  <c r="H53" i="7" s="1"/>
  <c r="C53" i="7"/>
  <c r="B54" i="7"/>
  <c r="Q54" i="7" s="1"/>
  <c r="B55" i="7"/>
  <c r="P55" i="7" s="1"/>
  <c r="B56" i="7"/>
  <c r="I56" i="7"/>
  <c r="B57" i="7"/>
  <c r="H57" i="7" s="1"/>
  <c r="C57" i="7"/>
  <c r="I57" i="7"/>
  <c r="B58" i="7"/>
  <c r="Q58" i="7" s="1"/>
  <c r="I58" i="7"/>
  <c r="B59" i="7"/>
  <c r="C59" i="7"/>
  <c r="I59" i="7"/>
  <c r="B60" i="7"/>
  <c r="C60" i="7"/>
  <c r="B61" i="7"/>
  <c r="Q61" i="7" s="1"/>
  <c r="B62" i="7"/>
  <c r="B63" i="7"/>
  <c r="I63" i="7"/>
  <c r="B64" i="7"/>
  <c r="C64" i="7"/>
  <c r="I64" i="7"/>
  <c r="B65" i="7"/>
  <c r="I65" i="7"/>
  <c r="B66" i="7"/>
  <c r="C66" i="7"/>
  <c r="I66" i="7"/>
  <c r="B67" i="7"/>
  <c r="P67" i="7" s="1"/>
  <c r="C67" i="7"/>
  <c r="B68" i="7"/>
  <c r="C68" i="7"/>
  <c r="B69" i="7"/>
  <c r="C69" i="7"/>
  <c r="B70" i="7"/>
  <c r="H70" i="7" s="1"/>
  <c r="B71" i="7"/>
  <c r="P71" i="7" s="1"/>
  <c r="I71" i="7"/>
  <c r="B72" i="7"/>
  <c r="B73" i="7"/>
  <c r="B74" i="7"/>
  <c r="H74" i="7"/>
  <c r="B75" i="7"/>
  <c r="B76" i="7"/>
  <c r="H76" i="7" s="1"/>
  <c r="I76" i="7"/>
  <c r="B77" i="7"/>
  <c r="B78" i="7"/>
  <c r="C78" i="7"/>
  <c r="I78" i="7"/>
  <c r="B79" i="7"/>
  <c r="D79" i="7" s="1"/>
  <c r="C79" i="7"/>
  <c r="B80" i="7"/>
  <c r="P80" i="7" s="1"/>
  <c r="B81" i="7"/>
  <c r="C81" i="7"/>
  <c r="I81" i="7"/>
  <c r="B82" i="7"/>
  <c r="P82" i="7" s="1"/>
  <c r="C82" i="7"/>
  <c r="I82" i="7"/>
  <c r="B83" i="7"/>
  <c r="H83" i="7" s="1"/>
  <c r="B84" i="7"/>
  <c r="P84" i="7" s="1"/>
  <c r="C84" i="7"/>
  <c r="B85" i="7"/>
  <c r="P85" i="7" s="1"/>
  <c r="C85" i="7"/>
  <c r="B86" i="7"/>
  <c r="Q86" i="7" s="1"/>
  <c r="B87" i="7"/>
  <c r="B88" i="7"/>
  <c r="P88" i="7" s="1"/>
  <c r="C88" i="7"/>
  <c r="B89" i="7"/>
  <c r="B90" i="7"/>
  <c r="H90" i="7" s="1"/>
  <c r="B91" i="7"/>
  <c r="H91" i="7" s="1"/>
  <c r="B92" i="7"/>
  <c r="P92" i="7" s="1"/>
  <c r="I92" i="7"/>
  <c r="B93" i="7"/>
  <c r="H93" i="7" s="1"/>
  <c r="B94" i="7"/>
  <c r="C94" i="7"/>
  <c r="I94" i="7"/>
  <c r="B95" i="7"/>
  <c r="C95" i="7"/>
  <c r="B96" i="7"/>
  <c r="I96" i="7"/>
  <c r="B97" i="7"/>
  <c r="C97" i="7"/>
  <c r="I97" i="7"/>
  <c r="B98" i="7"/>
  <c r="H98" i="7" s="1"/>
  <c r="C98" i="7"/>
  <c r="I98" i="7"/>
  <c r="B99" i="7"/>
  <c r="P99" i="7" s="1"/>
  <c r="C99" i="7"/>
  <c r="I99" i="7"/>
  <c r="B100" i="7"/>
  <c r="C100" i="7"/>
  <c r="B101" i="7"/>
  <c r="C101" i="7"/>
  <c r="B102" i="7"/>
  <c r="P102" i="7" s="1"/>
  <c r="B103" i="7"/>
  <c r="P103" i="7" s="1"/>
  <c r="B104" i="7"/>
  <c r="C104" i="7"/>
  <c r="B105" i="7"/>
  <c r="B106" i="7"/>
  <c r="B107" i="7"/>
  <c r="H107" i="7" s="1"/>
  <c r="B108" i="7"/>
  <c r="I108" i="7"/>
  <c r="B109" i="7"/>
  <c r="I109" i="7"/>
  <c r="B110" i="7"/>
  <c r="C110" i="7"/>
  <c r="I110" i="7"/>
  <c r="B111" i="7"/>
  <c r="Q111" i="7" s="1"/>
  <c r="C111" i="7"/>
  <c r="B112" i="7"/>
  <c r="P112" i="7" s="1"/>
  <c r="I112" i="7"/>
  <c r="B113" i="7"/>
  <c r="H113" i="7" s="1"/>
  <c r="C113" i="7"/>
  <c r="I113" i="7"/>
  <c r="B114" i="7"/>
  <c r="Q114" i="7" s="1"/>
  <c r="C114" i="7"/>
  <c r="I114" i="7"/>
  <c r="B115" i="7"/>
  <c r="H115" i="7" s="1"/>
  <c r="J115" i="7" s="1"/>
  <c r="C115" i="7"/>
  <c r="I115" i="7"/>
  <c r="B116" i="7"/>
  <c r="Q116" i="7" s="1"/>
  <c r="C116" i="7"/>
  <c r="B117" i="7"/>
  <c r="H117" i="7" s="1"/>
  <c r="C117" i="7"/>
  <c r="B118" i="7"/>
  <c r="P118" i="7" s="1"/>
  <c r="B119" i="7"/>
  <c r="I119" i="7"/>
  <c r="B120" i="7"/>
  <c r="P120" i="7" s="1"/>
  <c r="C120" i="7"/>
  <c r="B121" i="7"/>
  <c r="B122" i="7"/>
  <c r="Q122" i="7" s="1"/>
  <c r="B123" i="7"/>
  <c r="P123" i="7" s="1"/>
  <c r="B124" i="7"/>
  <c r="P124" i="7" s="1"/>
  <c r="I124" i="7"/>
  <c r="B125" i="7"/>
  <c r="I125" i="7"/>
  <c r="B126" i="7"/>
  <c r="P126" i="7" s="1"/>
  <c r="C126" i="7"/>
  <c r="I126" i="7"/>
  <c r="B127" i="7"/>
  <c r="Q127" i="7" s="1"/>
  <c r="C127" i="7"/>
  <c r="I127" i="7"/>
  <c r="B128" i="7"/>
  <c r="D128" i="7" s="1"/>
  <c r="C128" i="7"/>
  <c r="B129" i="7"/>
  <c r="B130" i="7"/>
  <c r="P130" i="7" s="1"/>
  <c r="B131" i="7"/>
  <c r="H131" i="7"/>
  <c r="Q131" i="7"/>
  <c r="B132" i="7"/>
  <c r="P132" i="7" s="1"/>
  <c r="I132" i="7"/>
  <c r="B133" i="7"/>
  <c r="B134" i="7"/>
  <c r="P134" i="7"/>
  <c r="I134" i="7"/>
  <c r="B135" i="7"/>
  <c r="Q135" i="7" s="1"/>
  <c r="C135" i="7"/>
  <c r="B136" i="7"/>
  <c r="H136" i="7" s="1"/>
  <c r="I136" i="7"/>
  <c r="B1" i="13"/>
  <c r="B2" i="13"/>
  <c r="B5" i="13"/>
  <c r="I25" i="13" s="1"/>
  <c r="C16" i="13"/>
  <c r="B14" i="13"/>
  <c r="H14" i="13"/>
  <c r="B15" i="13"/>
  <c r="Q15" i="13" s="1"/>
  <c r="H15" i="13"/>
  <c r="B16" i="13"/>
  <c r="Q16" i="13" s="1"/>
  <c r="H16" i="13"/>
  <c r="I16" i="13"/>
  <c r="B17" i="13"/>
  <c r="P17" i="13" s="1"/>
  <c r="H17" i="13"/>
  <c r="B18" i="13"/>
  <c r="H18" i="13"/>
  <c r="B19" i="13"/>
  <c r="Q19" i="13" s="1"/>
  <c r="H19" i="13"/>
  <c r="B20" i="13"/>
  <c r="H20" i="13"/>
  <c r="B21" i="13"/>
  <c r="Q21" i="13" s="1"/>
  <c r="H21" i="13"/>
  <c r="B22" i="13"/>
  <c r="H22" i="13"/>
  <c r="B23" i="13"/>
  <c r="Q23" i="13" s="1"/>
  <c r="H23" i="13"/>
  <c r="B24" i="13"/>
  <c r="P24" i="13" s="1"/>
  <c r="H24" i="13"/>
  <c r="I24" i="13"/>
  <c r="B25" i="13"/>
  <c r="C25" i="13"/>
  <c r="H25" i="13"/>
  <c r="B26" i="13"/>
  <c r="P26" i="13" s="1"/>
  <c r="C26" i="13"/>
  <c r="H26" i="13"/>
  <c r="I26" i="13"/>
  <c r="B27" i="13"/>
  <c r="C27" i="13"/>
  <c r="H27" i="13"/>
  <c r="B28" i="13"/>
  <c r="P28" i="13" s="1"/>
  <c r="H28" i="13"/>
  <c r="B29" i="13"/>
  <c r="Q29" i="13" s="1"/>
  <c r="H29" i="13"/>
  <c r="B30" i="13"/>
  <c r="P30" i="13" s="1"/>
  <c r="C30" i="13"/>
  <c r="H30" i="13"/>
  <c r="B31" i="13"/>
  <c r="Q31" i="13" s="1"/>
  <c r="H31" i="13"/>
  <c r="B32" i="13"/>
  <c r="C32" i="13"/>
  <c r="H32" i="13"/>
  <c r="I32" i="13"/>
  <c r="B33" i="13"/>
  <c r="H33" i="13"/>
  <c r="I33" i="13"/>
  <c r="B34" i="13"/>
  <c r="P34" i="13" s="1"/>
  <c r="H34" i="13"/>
  <c r="B35" i="13"/>
  <c r="Q35" i="13" s="1"/>
  <c r="C35" i="13"/>
  <c r="H35" i="13"/>
  <c r="B36" i="13"/>
  <c r="Q36" i="13" s="1"/>
  <c r="H36" i="13"/>
  <c r="B37" i="13"/>
  <c r="P37" i="13" s="1"/>
  <c r="C37" i="13"/>
  <c r="H37" i="13"/>
  <c r="J37" i="13" s="1"/>
  <c r="I37" i="13"/>
  <c r="B38" i="13"/>
  <c r="H38" i="13"/>
  <c r="B39" i="13"/>
  <c r="C39" i="13"/>
  <c r="H39" i="13"/>
  <c r="I39" i="13"/>
  <c r="B40" i="13"/>
  <c r="H40" i="13"/>
  <c r="B41" i="13"/>
  <c r="Q41" i="13" s="1"/>
  <c r="H41" i="13"/>
  <c r="I41" i="13"/>
  <c r="B42" i="13"/>
  <c r="P42" i="13" s="1"/>
  <c r="H42" i="13"/>
  <c r="B43" i="13"/>
  <c r="C43" i="13"/>
  <c r="H43" i="13"/>
  <c r="B44" i="13"/>
  <c r="Q44" i="13" s="1"/>
  <c r="H44" i="13"/>
  <c r="B45" i="13"/>
  <c r="Q45" i="13" s="1"/>
  <c r="C45" i="13"/>
  <c r="H45" i="13"/>
  <c r="J45" i="13" s="1"/>
  <c r="I45" i="13"/>
  <c r="B46" i="13"/>
  <c r="P46" i="13" s="1"/>
  <c r="H46" i="13"/>
  <c r="B47" i="13"/>
  <c r="P47" i="13" s="1"/>
  <c r="C47" i="13"/>
  <c r="H47" i="13"/>
  <c r="J47" i="13" s="1"/>
  <c r="I47" i="13"/>
  <c r="B48" i="13"/>
  <c r="H48" i="13"/>
  <c r="B49" i="13"/>
  <c r="Q49" i="13" s="1"/>
  <c r="H49" i="13"/>
  <c r="I49" i="13"/>
  <c r="B50" i="13"/>
  <c r="P50" i="13" s="1"/>
  <c r="H50" i="13"/>
  <c r="B51" i="13"/>
  <c r="C51" i="13"/>
  <c r="H51" i="13"/>
  <c r="B52" i="13"/>
  <c r="Q52" i="13" s="1"/>
  <c r="H52" i="13"/>
  <c r="B53" i="13"/>
  <c r="P53" i="13" s="1"/>
  <c r="C53" i="13"/>
  <c r="H53" i="13"/>
  <c r="I53" i="13"/>
  <c r="B54" i="13"/>
  <c r="H54" i="13"/>
  <c r="B55" i="13"/>
  <c r="P55" i="13" s="1"/>
  <c r="C55" i="13"/>
  <c r="H55" i="13"/>
  <c r="J55" i="13" s="1"/>
  <c r="I55" i="13"/>
  <c r="B56" i="13"/>
  <c r="H56" i="13"/>
  <c r="B57" i="13"/>
  <c r="Q57" i="13" s="1"/>
  <c r="H57" i="13"/>
  <c r="I57" i="13"/>
  <c r="B58" i="13"/>
  <c r="P58" i="13" s="1"/>
  <c r="H58" i="13"/>
  <c r="B59" i="13"/>
  <c r="Q59" i="13" s="1"/>
  <c r="C59" i="13"/>
  <c r="H59" i="13"/>
  <c r="B60" i="13"/>
  <c r="Q60" i="13" s="1"/>
  <c r="H60" i="13"/>
  <c r="B61" i="13"/>
  <c r="C61" i="13"/>
  <c r="H61" i="13"/>
  <c r="I61" i="13"/>
  <c r="B62" i="13"/>
  <c r="H62" i="13"/>
  <c r="B63" i="13"/>
  <c r="Q63" i="13" s="1"/>
  <c r="C63" i="13"/>
  <c r="H63" i="13"/>
  <c r="J63" i="13" s="1"/>
  <c r="I63" i="13"/>
  <c r="B64" i="13"/>
  <c r="Q64" i="13" s="1"/>
  <c r="H64" i="13"/>
  <c r="B65" i="13"/>
  <c r="P65" i="13" s="1"/>
  <c r="H65" i="13"/>
  <c r="I65" i="13"/>
  <c r="B66" i="13"/>
  <c r="P66" i="13" s="1"/>
  <c r="H66" i="13"/>
  <c r="B67" i="13"/>
  <c r="Q67" i="13" s="1"/>
  <c r="C67" i="13"/>
  <c r="H67" i="13"/>
  <c r="B68" i="13"/>
  <c r="P68" i="13" s="1"/>
  <c r="H68" i="13"/>
  <c r="B69" i="13"/>
  <c r="C69" i="13"/>
  <c r="H69" i="13"/>
  <c r="I69" i="13"/>
  <c r="B70" i="13"/>
  <c r="H70" i="13"/>
  <c r="B71" i="13"/>
  <c r="C71" i="13"/>
  <c r="H71" i="13"/>
  <c r="J71" i="13" s="1"/>
  <c r="I71" i="13"/>
  <c r="B72" i="13"/>
  <c r="P72" i="13" s="1"/>
  <c r="H72" i="13"/>
  <c r="B73" i="13"/>
  <c r="H73" i="13"/>
  <c r="I73" i="13"/>
  <c r="B74" i="13"/>
  <c r="P74" i="13" s="1"/>
  <c r="H74" i="13"/>
  <c r="B75" i="13"/>
  <c r="P75" i="13" s="1"/>
  <c r="C75" i="13"/>
  <c r="H75" i="13"/>
  <c r="B76" i="13"/>
  <c r="P76" i="13" s="1"/>
  <c r="H76" i="13"/>
  <c r="B77" i="13"/>
  <c r="P77" i="13" s="1"/>
  <c r="H77" i="13"/>
  <c r="B78" i="13"/>
  <c r="H78" i="13"/>
  <c r="B79" i="13"/>
  <c r="P79" i="13" s="1"/>
  <c r="H79" i="13"/>
  <c r="B80" i="13"/>
  <c r="C80" i="13"/>
  <c r="H80" i="13"/>
  <c r="I80" i="13"/>
  <c r="B81" i="13"/>
  <c r="C81" i="13"/>
  <c r="H81" i="13"/>
  <c r="I81" i="13"/>
  <c r="B82" i="13"/>
  <c r="Q82" i="13" s="1"/>
  <c r="C82" i="13"/>
  <c r="H82" i="13"/>
  <c r="J82" i="13" s="1"/>
  <c r="I82" i="13"/>
  <c r="B83" i="13"/>
  <c r="H83" i="13"/>
  <c r="B84" i="13"/>
  <c r="H84" i="13"/>
  <c r="B85" i="13"/>
  <c r="P85" i="13" s="1"/>
  <c r="H85" i="13"/>
  <c r="B86" i="13"/>
  <c r="P86" i="13" s="1"/>
  <c r="H86" i="13"/>
  <c r="B87" i="13"/>
  <c r="H87" i="13"/>
  <c r="B88" i="13"/>
  <c r="Q88" i="13" s="1"/>
  <c r="C88" i="13"/>
  <c r="H88" i="13"/>
  <c r="I88" i="13"/>
  <c r="B89" i="13"/>
  <c r="Q89" i="13" s="1"/>
  <c r="C89" i="13"/>
  <c r="H89" i="13"/>
  <c r="I89" i="13"/>
  <c r="B90" i="13"/>
  <c r="H90" i="13"/>
  <c r="B91" i="13"/>
  <c r="H91" i="13"/>
  <c r="B92" i="13"/>
  <c r="P92" i="13" s="1"/>
  <c r="H92" i="13"/>
  <c r="B93" i="13"/>
  <c r="H93" i="13"/>
  <c r="B94" i="13"/>
  <c r="Q94" i="13" s="1"/>
  <c r="C94" i="13"/>
  <c r="H94" i="13"/>
  <c r="I94" i="13"/>
  <c r="B95" i="13"/>
  <c r="Q95" i="13" s="1"/>
  <c r="C95" i="13"/>
  <c r="H95" i="13"/>
  <c r="I95" i="13"/>
  <c r="B96" i="13"/>
  <c r="Q96" i="13" s="1"/>
  <c r="C96" i="13"/>
  <c r="H96" i="13"/>
  <c r="I96" i="13"/>
  <c r="B97" i="13"/>
  <c r="P97" i="13" s="1"/>
  <c r="H97" i="13"/>
  <c r="B98" i="13"/>
  <c r="H98" i="13"/>
  <c r="B99" i="13"/>
  <c r="H99" i="13"/>
  <c r="B100" i="13"/>
  <c r="H100" i="13"/>
  <c r="B101" i="13"/>
  <c r="C101" i="13"/>
  <c r="H101" i="13"/>
  <c r="I101" i="13"/>
  <c r="B102" i="13"/>
  <c r="H102" i="13"/>
  <c r="B103" i="13"/>
  <c r="P103" i="13" s="1"/>
  <c r="C103" i="13"/>
  <c r="H103" i="13"/>
  <c r="J103" i="13" s="1"/>
  <c r="I103" i="13"/>
  <c r="B104" i="13"/>
  <c r="P104" i="13" s="1"/>
  <c r="H104" i="13"/>
  <c r="B105" i="13"/>
  <c r="H105" i="13"/>
  <c r="B106" i="13"/>
  <c r="P106" i="13" s="1"/>
  <c r="H106" i="13"/>
  <c r="B107" i="13"/>
  <c r="P107" i="13" s="1"/>
  <c r="H107" i="13"/>
  <c r="B108" i="13"/>
  <c r="P108" i="13" s="1"/>
  <c r="C108" i="13"/>
  <c r="H108" i="13"/>
  <c r="J108" i="13" s="1"/>
  <c r="I108" i="13"/>
  <c r="B109" i="13"/>
  <c r="Q109" i="13" s="1"/>
  <c r="C109" i="13"/>
  <c r="H109" i="13"/>
  <c r="J109" i="13" s="1"/>
  <c r="I109" i="13"/>
  <c r="B110" i="13"/>
  <c r="Q110" i="13" s="1"/>
  <c r="C110" i="13"/>
  <c r="H110" i="13"/>
  <c r="J110" i="13" s="1"/>
  <c r="I110" i="13"/>
  <c r="B111" i="13"/>
  <c r="P111" i="13" s="1"/>
  <c r="C111" i="13"/>
  <c r="H111" i="13"/>
  <c r="J111" i="13" s="1"/>
  <c r="I111" i="13"/>
  <c r="B112" i="13"/>
  <c r="H112" i="13"/>
  <c r="B113" i="13"/>
  <c r="H113" i="13"/>
  <c r="B114" i="13"/>
  <c r="P114" i="13" s="1"/>
  <c r="C114" i="13"/>
  <c r="H114" i="13"/>
  <c r="J114" i="13" s="1"/>
  <c r="I114" i="13"/>
  <c r="B115" i="13"/>
  <c r="Q115" i="13" s="1"/>
  <c r="C115" i="13"/>
  <c r="H115" i="13"/>
  <c r="I115" i="13"/>
  <c r="B116" i="13"/>
  <c r="P116" i="13" s="1"/>
  <c r="H116" i="13"/>
  <c r="B117" i="13"/>
  <c r="H117" i="13"/>
  <c r="B118" i="13"/>
  <c r="Q118" i="13" s="1"/>
  <c r="H118" i="13"/>
  <c r="B119" i="13"/>
  <c r="Q119" i="13" s="1"/>
  <c r="H119" i="13"/>
  <c r="B120" i="13"/>
  <c r="H120" i="13"/>
  <c r="B121" i="13"/>
  <c r="H121" i="13"/>
  <c r="B122" i="13"/>
  <c r="P122" i="13" s="1"/>
  <c r="C122" i="13"/>
  <c r="H122" i="13"/>
  <c r="I122" i="13"/>
  <c r="B123" i="13"/>
  <c r="P123" i="13" s="1"/>
  <c r="C123" i="13"/>
  <c r="H123" i="13"/>
  <c r="I123" i="13"/>
  <c r="B124" i="13"/>
  <c r="P124" i="13" s="1"/>
  <c r="C124" i="13"/>
  <c r="H124" i="13"/>
  <c r="I124" i="13"/>
  <c r="B125" i="13"/>
  <c r="C125" i="13"/>
  <c r="H125" i="13"/>
  <c r="I125" i="13"/>
  <c r="B126" i="13"/>
  <c r="H126" i="13"/>
  <c r="B127" i="13"/>
  <c r="Q127" i="13" s="1"/>
  <c r="H127" i="13"/>
  <c r="B128" i="13"/>
  <c r="P128" i="13" s="1"/>
  <c r="C128" i="13"/>
  <c r="H128" i="13"/>
  <c r="I128" i="13"/>
  <c r="B129" i="13"/>
  <c r="Q129" i="13"/>
  <c r="C129" i="13"/>
  <c r="H129" i="13"/>
  <c r="I129" i="13"/>
  <c r="B130" i="13"/>
  <c r="H130" i="13"/>
  <c r="B131" i="13"/>
  <c r="Q131" i="13" s="1"/>
  <c r="H131" i="13"/>
  <c r="B132" i="13"/>
  <c r="C132" i="13"/>
  <c r="H132" i="13"/>
  <c r="I132" i="13"/>
  <c r="J132" i="13" s="1"/>
  <c r="B133" i="13"/>
  <c r="P133" i="13" s="1"/>
  <c r="C133" i="13"/>
  <c r="H133" i="13"/>
  <c r="I133" i="13"/>
  <c r="B134" i="13"/>
  <c r="P134" i="13"/>
  <c r="C134" i="13"/>
  <c r="H134" i="13"/>
  <c r="I134" i="13"/>
  <c r="B135" i="13"/>
  <c r="P135" i="13"/>
  <c r="C135" i="13"/>
  <c r="H135" i="13"/>
  <c r="I135" i="13"/>
  <c r="B136" i="13"/>
  <c r="C136" i="13"/>
  <c r="H136" i="13"/>
  <c r="I136" i="13"/>
  <c r="B1" i="12"/>
  <c r="B2" i="12"/>
  <c r="B5" i="12"/>
  <c r="B14" i="12"/>
  <c r="Q14" i="12" s="1"/>
  <c r="B15" i="12"/>
  <c r="B16" i="12"/>
  <c r="P16" i="12" s="1"/>
  <c r="B17" i="12"/>
  <c r="Q17" i="12" s="1"/>
  <c r="B18" i="12"/>
  <c r="P18" i="12" s="1"/>
  <c r="B19" i="12"/>
  <c r="H19" i="12" s="1"/>
  <c r="B20" i="12"/>
  <c r="B21" i="12"/>
  <c r="Q21" i="12" s="1"/>
  <c r="B22" i="12"/>
  <c r="Q22" i="12" s="1"/>
  <c r="B23" i="12"/>
  <c r="B24" i="12"/>
  <c r="H24" i="12" s="1"/>
  <c r="B25" i="12"/>
  <c r="H25" i="12" s="1"/>
  <c r="B26" i="12"/>
  <c r="Q26" i="12" s="1"/>
  <c r="B27" i="12"/>
  <c r="P27" i="12" s="1"/>
  <c r="B28" i="12"/>
  <c r="P28" i="12" s="1"/>
  <c r="B29" i="12"/>
  <c r="B30" i="12"/>
  <c r="H30" i="12" s="1"/>
  <c r="B31" i="12"/>
  <c r="B32" i="12"/>
  <c r="H32" i="12" s="1"/>
  <c r="B33" i="12"/>
  <c r="B34" i="12"/>
  <c r="H34" i="12" s="1"/>
  <c r="B35" i="12"/>
  <c r="H35" i="12" s="1"/>
  <c r="B36" i="12"/>
  <c r="P36" i="12" s="1"/>
  <c r="B37" i="12"/>
  <c r="B38" i="12"/>
  <c r="H38" i="12" s="1"/>
  <c r="B39" i="12"/>
  <c r="P39" i="12" s="1"/>
  <c r="B40" i="12"/>
  <c r="Q40" i="12" s="1"/>
  <c r="B41" i="12"/>
  <c r="B42" i="12"/>
  <c r="H42" i="12" s="1"/>
  <c r="B43" i="12"/>
  <c r="Q43" i="12" s="1"/>
  <c r="B44" i="12"/>
  <c r="B45" i="12"/>
  <c r="B46" i="12"/>
  <c r="Q46" i="12" s="1"/>
  <c r="B47" i="12"/>
  <c r="B48" i="12"/>
  <c r="B49" i="12"/>
  <c r="B50" i="12"/>
  <c r="H50" i="12" s="1"/>
  <c r="B51" i="12"/>
  <c r="Q51" i="12" s="1"/>
  <c r="B52" i="12"/>
  <c r="P52" i="12" s="1"/>
  <c r="B53" i="12"/>
  <c r="B54" i="12"/>
  <c r="B55" i="12"/>
  <c r="Q55" i="12" s="1"/>
  <c r="B56" i="12"/>
  <c r="B57" i="12"/>
  <c r="H57" i="12" s="1"/>
  <c r="B58" i="12"/>
  <c r="H58" i="12" s="1"/>
  <c r="B59" i="12"/>
  <c r="B60" i="12"/>
  <c r="H60" i="12" s="1"/>
  <c r="B61" i="12"/>
  <c r="Q61" i="12" s="1"/>
  <c r="B62" i="12"/>
  <c r="Q62" i="12" s="1"/>
  <c r="B63" i="12"/>
  <c r="Q63" i="12" s="1"/>
  <c r="B64" i="12"/>
  <c r="B65" i="12"/>
  <c r="Q65" i="12" s="1"/>
  <c r="B66" i="12"/>
  <c r="Q66" i="12" s="1"/>
  <c r="B67" i="12"/>
  <c r="Q67" i="12" s="1"/>
  <c r="B68" i="12"/>
  <c r="B69" i="12"/>
  <c r="B70" i="12"/>
  <c r="B71" i="12"/>
  <c r="P71" i="12" s="1"/>
  <c r="B72" i="12"/>
  <c r="P72" i="12" s="1"/>
  <c r="B73" i="12"/>
  <c r="H73" i="12" s="1"/>
  <c r="B74" i="12"/>
  <c r="Q74" i="12" s="1"/>
  <c r="B75" i="12"/>
  <c r="B76" i="12"/>
  <c r="B77" i="12"/>
  <c r="Q77" i="12" s="1"/>
  <c r="B78" i="12"/>
  <c r="B79" i="12"/>
  <c r="P79" i="12" s="1"/>
  <c r="B80" i="12"/>
  <c r="Q80" i="12" s="1"/>
  <c r="B81" i="12"/>
  <c r="Q81" i="12" s="1"/>
  <c r="B82" i="12"/>
  <c r="P82" i="12" s="1"/>
  <c r="B83" i="12"/>
  <c r="B84" i="12"/>
  <c r="B85" i="12"/>
  <c r="H85" i="12" s="1"/>
  <c r="B86" i="12"/>
  <c r="B87" i="12"/>
  <c r="Q87" i="12" s="1"/>
  <c r="B88" i="12"/>
  <c r="B89" i="12"/>
  <c r="P89" i="12" s="1"/>
  <c r="B90" i="12"/>
  <c r="B91" i="12"/>
  <c r="Q91" i="12" s="1"/>
  <c r="B92" i="12"/>
  <c r="B93" i="12"/>
  <c r="Q93" i="12" s="1"/>
  <c r="B94" i="12"/>
  <c r="Q94" i="12" s="1"/>
  <c r="B95" i="12"/>
  <c r="H95" i="12" s="1"/>
  <c r="B96" i="12"/>
  <c r="H96" i="12" s="1"/>
  <c r="B97" i="12"/>
  <c r="P97" i="12" s="1"/>
  <c r="B98" i="12"/>
  <c r="P98" i="12" s="1"/>
  <c r="B99" i="12"/>
  <c r="Q99" i="12" s="1"/>
  <c r="B100" i="12"/>
  <c r="B101" i="12"/>
  <c r="Q101" i="12" s="1"/>
  <c r="B102" i="12"/>
  <c r="Q102" i="12" s="1"/>
  <c r="B103" i="12"/>
  <c r="P103" i="12" s="1"/>
  <c r="B104" i="12"/>
  <c r="P104" i="12" s="1"/>
  <c r="B105" i="12"/>
  <c r="P105" i="12" s="1"/>
  <c r="B106" i="12"/>
  <c r="P106" i="12" s="1"/>
  <c r="B107" i="12"/>
  <c r="B108" i="12"/>
  <c r="B109" i="12"/>
  <c r="P109" i="12" s="1"/>
  <c r="B110" i="12"/>
  <c r="H110" i="12" s="1"/>
  <c r="B111" i="12"/>
  <c r="Q111" i="12" s="1"/>
  <c r="B112" i="12"/>
  <c r="P112" i="12" s="1"/>
  <c r="B113" i="12"/>
  <c r="H113" i="12" s="1"/>
  <c r="B114" i="12"/>
  <c r="Q114" i="12" s="1"/>
  <c r="B115" i="12"/>
  <c r="B116" i="12"/>
  <c r="H116" i="12" s="1"/>
  <c r="B117" i="12"/>
  <c r="B118" i="12"/>
  <c r="Q118" i="12" s="1"/>
  <c r="B119" i="12"/>
  <c r="Q119" i="12" s="1"/>
  <c r="B120" i="12"/>
  <c r="P120" i="12" s="1"/>
  <c r="B121" i="12"/>
  <c r="P121" i="12" s="1"/>
  <c r="B122" i="12"/>
  <c r="B123" i="12"/>
  <c r="P123" i="12" s="1"/>
  <c r="B124" i="12"/>
  <c r="H124" i="12" s="1"/>
  <c r="B125" i="12"/>
  <c r="H125" i="12" s="1"/>
  <c r="B126" i="12"/>
  <c r="B127" i="12"/>
  <c r="H127" i="12" s="1"/>
  <c r="B128" i="12"/>
  <c r="P128" i="12" s="1"/>
  <c r="B129" i="12"/>
  <c r="B130" i="12"/>
  <c r="H130" i="12" s="1"/>
  <c r="B131" i="12"/>
  <c r="B132" i="12"/>
  <c r="H132" i="12"/>
  <c r="B133" i="12"/>
  <c r="H133" i="12" s="1"/>
  <c r="J133" i="12" s="1"/>
  <c r="B134" i="12"/>
  <c r="B135" i="12"/>
  <c r="H135" i="12" s="1"/>
  <c r="B136" i="12"/>
  <c r="H136" i="12" s="1"/>
  <c r="J136" i="12" s="1"/>
  <c r="F4" i="2"/>
  <c r="A3" i="1"/>
  <c r="F4" i="1"/>
  <c r="I896" i="1"/>
  <c r="A3" i="3"/>
  <c r="F4" i="3"/>
  <c r="P53" i="10"/>
  <c r="Q31" i="10"/>
  <c r="Q128" i="7"/>
  <c r="Q124" i="7"/>
  <c r="Q88" i="7"/>
  <c r="Q36" i="7"/>
  <c r="Q24" i="7"/>
  <c r="Q36" i="10"/>
  <c r="Q24" i="10"/>
  <c r="P133" i="7"/>
  <c r="P131" i="7"/>
  <c r="P117" i="7"/>
  <c r="P113" i="7"/>
  <c r="P83" i="7"/>
  <c r="C19" i="7"/>
  <c r="I18" i="7"/>
  <c r="C17" i="7"/>
  <c r="I16" i="7"/>
  <c r="I24" i="10"/>
  <c r="I20" i="10"/>
  <c r="I16" i="10"/>
  <c r="J16" i="10" s="1"/>
  <c r="P131" i="12"/>
  <c r="H128" i="7"/>
  <c r="H88" i="7"/>
  <c r="H24" i="7"/>
  <c r="H134" i="7"/>
  <c r="H124" i="7"/>
  <c r="J124" i="7" s="1"/>
  <c r="H84" i="7"/>
  <c r="Q14" i="7"/>
  <c r="Q128" i="12"/>
  <c r="Q134" i="7"/>
  <c r="P134" i="10"/>
  <c r="Q133" i="10"/>
  <c r="P133" i="10"/>
  <c r="P132" i="10"/>
  <c r="Q126" i="10"/>
  <c r="P80" i="10"/>
  <c r="P78" i="10"/>
  <c r="Q78" i="10"/>
  <c r="P38" i="7"/>
  <c r="C16" i="7"/>
  <c r="I17" i="7"/>
  <c r="C18" i="7"/>
  <c r="I19" i="7"/>
  <c r="C20" i="7"/>
  <c r="I20" i="7"/>
  <c r="C21" i="7"/>
  <c r="I23" i="7"/>
  <c r="C24" i="7"/>
  <c r="D24" i="7" s="1"/>
  <c r="I29" i="7"/>
  <c r="C30" i="7"/>
  <c r="C33" i="7"/>
  <c r="C34" i="7"/>
  <c r="I35" i="7"/>
  <c r="C36" i="7"/>
  <c r="C37" i="7"/>
  <c r="I39" i="7"/>
  <c r="C40" i="7"/>
  <c r="P136" i="10"/>
  <c r="Q136" i="10"/>
  <c r="Q129" i="10"/>
  <c r="P129" i="10"/>
  <c r="Q85" i="10"/>
  <c r="H132" i="7"/>
  <c r="J132" i="7" s="1"/>
  <c r="Q136" i="7"/>
  <c r="H120" i="7"/>
  <c r="P133" i="12"/>
  <c r="I131" i="13"/>
  <c r="C131" i="13"/>
  <c r="I130" i="13"/>
  <c r="J130" i="13"/>
  <c r="C130" i="13"/>
  <c r="I127" i="13"/>
  <c r="C127" i="13"/>
  <c r="I126" i="13"/>
  <c r="C126" i="13"/>
  <c r="I121" i="13"/>
  <c r="C121" i="13"/>
  <c r="I120" i="13"/>
  <c r="C120" i="13"/>
  <c r="I119" i="13"/>
  <c r="C119" i="13"/>
  <c r="I118" i="13"/>
  <c r="C118" i="13"/>
  <c r="I117" i="13"/>
  <c r="C117" i="13"/>
  <c r="I116" i="13"/>
  <c r="C116" i="13"/>
  <c r="I113" i="13"/>
  <c r="C113" i="13"/>
  <c r="I112" i="13"/>
  <c r="C112" i="13"/>
  <c r="I107" i="13"/>
  <c r="C107" i="13"/>
  <c r="I106" i="13"/>
  <c r="C106" i="13"/>
  <c r="I105" i="13"/>
  <c r="C105" i="13"/>
  <c r="I104" i="13"/>
  <c r="C104" i="13"/>
  <c r="I102" i="13"/>
  <c r="C102" i="13"/>
  <c r="I100" i="13"/>
  <c r="C100" i="13"/>
  <c r="I99" i="13"/>
  <c r="C99" i="13"/>
  <c r="I98" i="13"/>
  <c r="C98" i="13"/>
  <c r="I97" i="13"/>
  <c r="C97" i="13"/>
  <c r="I93" i="13"/>
  <c r="C93" i="13"/>
  <c r="I92" i="13"/>
  <c r="C92" i="13"/>
  <c r="I91" i="13"/>
  <c r="C91" i="13"/>
  <c r="I90" i="13"/>
  <c r="C90" i="13"/>
  <c r="I87" i="13"/>
  <c r="C87" i="13"/>
  <c r="I86" i="13"/>
  <c r="C86" i="13"/>
  <c r="I85" i="13"/>
  <c r="C85" i="13"/>
  <c r="I84" i="13"/>
  <c r="C84" i="13"/>
  <c r="I83" i="13"/>
  <c r="C83" i="13"/>
  <c r="I79" i="13"/>
  <c r="J79" i="13" s="1"/>
  <c r="C79" i="13"/>
  <c r="I78" i="13"/>
  <c r="C78" i="13"/>
  <c r="I77" i="13"/>
  <c r="C77" i="13"/>
  <c r="I76" i="13"/>
  <c r="C76" i="13"/>
  <c r="I74" i="13"/>
  <c r="C74" i="13"/>
  <c r="I72" i="13"/>
  <c r="C72" i="13"/>
  <c r="D72" i="13" s="1"/>
  <c r="I70" i="13"/>
  <c r="C70" i="13"/>
  <c r="I68" i="13"/>
  <c r="C68" i="13"/>
  <c r="I66" i="13"/>
  <c r="C66" i="13"/>
  <c r="I64" i="13"/>
  <c r="C64" i="13"/>
  <c r="I62" i="13"/>
  <c r="C62" i="13"/>
  <c r="I60" i="13"/>
  <c r="C60" i="13"/>
  <c r="I58" i="13"/>
  <c r="C58" i="13"/>
  <c r="I56" i="13"/>
  <c r="C56" i="13"/>
  <c r="I54" i="13"/>
  <c r="J54" i="13" s="1"/>
  <c r="C54" i="13"/>
  <c r="I52" i="13"/>
  <c r="C52" i="13"/>
  <c r="I50" i="13"/>
  <c r="C50" i="13"/>
  <c r="I48" i="13"/>
  <c r="C48" i="13"/>
  <c r="I46" i="13"/>
  <c r="J46" i="13" s="1"/>
  <c r="C46" i="13"/>
  <c r="I44" i="13"/>
  <c r="C44" i="13"/>
  <c r="I42" i="13"/>
  <c r="C42" i="13"/>
  <c r="I40" i="13"/>
  <c r="C40" i="13"/>
  <c r="I38" i="13"/>
  <c r="J38" i="13"/>
  <c r="C38" i="13"/>
  <c r="I36" i="13"/>
  <c r="C36" i="13"/>
  <c r="I34" i="13"/>
  <c r="C34" i="13"/>
  <c r="I31" i="13"/>
  <c r="C31" i="13"/>
  <c r="Q30" i="13"/>
  <c r="I29" i="13"/>
  <c r="C29" i="13"/>
  <c r="I28" i="13"/>
  <c r="C28" i="13"/>
  <c r="I23" i="13"/>
  <c r="C23" i="13"/>
  <c r="D23" i="13" s="1"/>
  <c r="I22" i="13"/>
  <c r="C22" i="13"/>
  <c r="I21" i="13"/>
  <c r="C21" i="13"/>
  <c r="I20" i="13"/>
  <c r="C20" i="13"/>
  <c r="I18" i="13"/>
  <c r="C18" i="13"/>
  <c r="H130" i="7"/>
  <c r="D120" i="7"/>
  <c r="H118" i="7"/>
  <c r="Q99" i="7"/>
  <c r="H94" i="7"/>
  <c r="J94" i="7" s="1"/>
  <c r="Q93" i="7"/>
  <c r="D59" i="7"/>
  <c r="J79" i="9"/>
  <c r="B3" i="7"/>
  <c r="O19" i="7" s="1"/>
  <c r="J135" i="10"/>
  <c r="D131" i="10"/>
  <c r="J47" i="10"/>
  <c r="H78" i="7"/>
  <c r="J78" i="7" s="1"/>
  <c r="Q56" i="12"/>
  <c r="Q135" i="13"/>
  <c r="Q134" i="13"/>
  <c r="Q133" i="13"/>
  <c r="Q132" i="13"/>
  <c r="D131" i="13"/>
  <c r="J129" i="13"/>
  <c r="D129" i="13"/>
  <c r="Q128" i="13"/>
  <c r="Q123" i="13"/>
  <c r="J134" i="7"/>
  <c r="Q118" i="7"/>
  <c r="P74" i="7"/>
  <c r="Q74" i="7"/>
  <c r="Q77" i="13"/>
  <c r="J32" i="13"/>
  <c r="P21" i="13"/>
  <c r="P19" i="13"/>
  <c r="P136" i="7"/>
  <c r="Q47" i="7"/>
  <c r="Q30" i="7"/>
  <c r="H30" i="7"/>
  <c r="H16" i="7"/>
  <c r="J16" i="7" s="1"/>
  <c r="Q107" i="10"/>
  <c r="P105" i="10"/>
  <c r="P57" i="10"/>
  <c r="Q56" i="10"/>
  <c r="Q47" i="10"/>
  <c r="Q43" i="10"/>
  <c r="B45" i="5"/>
  <c r="I18" i="10"/>
  <c r="I22" i="10"/>
  <c r="C17" i="10"/>
  <c r="C19" i="10"/>
  <c r="C21" i="10"/>
  <c r="C23" i="10"/>
  <c r="I136" i="10"/>
  <c r="J136" i="10" s="1"/>
  <c r="C136" i="10"/>
  <c r="D136" i="10" s="1"/>
  <c r="I134" i="10"/>
  <c r="J134" i="10"/>
  <c r="C134" i="10"/>
  <c r="D134" i="10" s="1"/>
  <c r="I133" i="10"/>
  <c r="J133" i="10"/>
  <c r="C133" i="10"/>
  <c r="D133" i="10" s="1"/>
  <c r="I132" i="10"/>
  <c r="J132" i="10" s="1"/>
  <c r="C132" i="10"/>
  <c r="D132" i="10" s="1"/>
  <c r="I130" i="10"/>
  <c r="J130" i="10"/>
  <c r="C130" i="10"/>
  <c r="I129" i="10"/>
  <c r="J129" i="10"/>
  <c r="C129" i="10"/>
  <c r="D129" i="10" s="1"/>
  <c r="I128" i="10"/>
  <c r="J128" i="10" s="1"/>
  <c r="C128" i="10"/>
  <c r="I126" i="10"/>
  <c r="C126" i="10"/>
  <c r="I123" i="10"/>
  <c r="C123" i="10"/>
  <c r="I122" i="10"/>
  <c r="J122" i="10" s="1"/>
  <c r="C122" i="10"/>
  <c r="I121" i="10"/>
  <c r="C121" i="10"/>
  <c r="D121" i="10" s="1"/>
  <c r="I119" i="10"/>
  <c r="C119" i="10"/>
  <c r="D119" i="10" s="1"/>
  <c r="I115" i="10"/>
  <c r="C115" i="10"/>
  <c r="D115" i="10" s="1"/>
  <c r="I111" i="10"/>
  <c r="C111" i="10"/>
  <c r="I96" i="10"/>
  <c r="C96" i="10"/>
  <c r="I95" i="10"/>
  <c r="J95" i="10"/>
  <c r="C95" i="10"/>
  <c r="I93" i="10"/>
  <c r="C93" i="10"/>
  <c r="I91" i="10"/>
  <c r="C91" i="10"/>
  <c r="I89" i="10"/>
  <c r="C89" i="10"/>
  <c r="D89" i="10" s="1"/>
  <c r="I88" i="10"/>
  <c r="C88" i="10"/>
  <c r="I86" i="10"/>
  <c r="C86" i="10"/>
  <c r="I85" i="10"/>
  <c r="J85" i="10"/>
  <c r="C85" i="10"/>
  <c r="I84" i="10"/>
  <c r="C84" i="10"/>
  <c r="I82" i="10"/>
  <c r="C82" i="10"/>
  <c r="D82" i="10" s="1"/>
  <c r="I81" i="10"/>
  <c r="C81" i="10"/>
  <c r="I80" i="10"/>
  <c r="C80" i="10"/>
  <c r="I79" i="10"/>
  <c r="C79" i="10"/>
  <c r="I78" i="10"/>
  <c r="C78" i="10"/>
  <c r="D78" i="10" s="1"/>
  <c r="I77" i="10"/>
  <c r="C77" i="10"/>
  <c r="I76" i="10"/>
  <c r="C76" i="10"/>
  <c r="I74" i="10"/>
  <c r="J74" i="10"/>
  <c r="C74" i="10"/>
  <c r="I72" i="10"/>
  <c r="J72" i="10" s="1"/>
  <c r="C72" i="10"/>
  <c r="I70" i="10"/>
  <c r="J70" i="10" s="1"/>
  <c r="C70" i="10"/>
  <c r="I68" i="10"/>
  <c r="C68" i="10"/>
  <c r="I66" i="10"/>
  <c r="C66" i="10"/>
  <c r="I63" i="10"/>
  <c r="J63" i="10" s="1"/>
  <c r="C63" i="10"/>
  <c r="I59" i="10"/>
  <c r="J59" i="10" s="1"/>
  <c r="C59" i="10"/>
  <c r="I55" i="10"/>
  <c r="C55" i="10"/>
  <c r="I53" i="10"/>
  <c r="J53" i="10" s="1"/>
  <c r="C53" i="10"/>
  <c r="D53" i="10" s="1"/>
  <c r="I52" i="10"/>
  <c r="J52" i="10" s="1"/>
  <c r="C52" i="10"/>
  <c r="I50" i="10"/>
  <c r="J50" i="10" s="1"/>
  <c r="C50" i="10"/>
  <c r="D50" i="10" s="1"/>
  <c r="I48" i="10"/>
  <c r="C48" i="10"/>
  <c r="I46" i="10"/>
  <c r="J46" i="10" s="1"/>
  <c r="C46" i="10"/>
  <c r="I44" i="10"/>
  <c r="C44" i="10"/>
  <c r="I42" i="10"/>
  <c r="J42" i="10" s="1"/>
  <c r="C42" i="10"/>
  <c r="I40" i="10"/>
  <c r="C40" i="10"/>
  <c r="I37" i="10"/>
  <c r="J37" i="10" s="1"/>
  <c r="C37" i="10"/>
  <c r="I35" i="10"/>
  <c r="C35" i="10"/>
  <c r="I34" i="10"/>
  <c r="C34" i="10"/>
  <c r="I32" i="10"/>
  <c r="C32" i="10"/>
  <c r="I19" i="10"/>
  <c r="C18" i="10"/>
  <c r="B3" i="10"/>
  <c r="O45" i="10" s="1"/>
  <c r="O14" i="7"/>
  <c r="O22" i="7"/>
  <c r="O54" i="7"/>
  <c r="O78" i="7"/>
  <c r="O86" i="7"/>
  <c r="O118" i="7"/>
  <c r="O59" i="7"/>
  <c r="O83" i="7"/>
  <c r="O91" i="7"/>
  <c r="O123" i="7"/>
  <c r="C15" i="7"/>
  <c r="I21" i="7"/>
  <c r="C22" i="7"/>
  <c r="I22" i="7"/>
  <c r="C23" i="7"/>
  <c r="D23" i="7"/>
  <c r="I24" i="7"/>
  <c r="C25" i="7"/>
  <c r="I25" i="7"/>
  <c r="C26" i="7"/>
  <c r="I26" i="7"/>
  <c r="C27" i="7"/>
  <c r="I27" i="7"/>
  <c r="C28" i="7"/>
  <c r="I28" i="7"/>
  <c r="C29" i="7"/>
  <c r="I31" i="7"/>
  <c r="C32" i="7"/>
  <c r="I36" i="7"/>
  <c r="I37" i="7"/>
  <c r="C38" i="7"/>
  <c r="I38" i="7"/>
  <c r="C39" i="7"/>
  <c r="D39" i="7" s="1"/>
  <c r="I40" i="7"/>
  <c r="C41" i="7"/>
  <c r="I41" i="7"/>
  <c r="C42" i="7"/>
  <c r="I42" i="7"/>
  <c r="C43" i="7"/>
  <c r="I43" i="7"/>
  <c r="C44" i="7"/>
  <c r="C45" i="7"/>
  <c r="I47" i="7"/>
  <c r="C48" i="7"/>
  <c r="I52" i="7"/>
  <c r="I53" i="7"/>
  <c r="C54" i="7"/>
  <c r="I54" i="7"/>
  <c r="C55" i="7"/>
  <c r="I60" i="7"/>
  <c r="I61" i="7"/>
  <c r="C62" i="7"/>
  <c r="I62" i="7"/>
  <c r="C63" i="7"/>
  <c r="I68" i="7"/>
  <c r="I69" i="7"/>
  <c r="C70" i="7"/>
  <c r="I70" i="7"/>
  <c r="C71" i="7"/>
  <c r="I72" i="7"/>
  <c r="C73" i="7"/>
  <c r="I73" i="7"/>
  <c r="C74" i="7"/>
  <c r="D74" i="7" s="1"/>
  <c r="I74" i="7"/>
  <c r="C75" i="7"/>
  <c r="I75" i="7"/>
  <c r="C76" i="7"/>
  <c r="C77" i="7"/>
  <c r="I79" i="7"/>
  <c r="C80" i="7"/>
  <c r="I84" i="7"/>
  <c r="I85" i="7"/>
  <c r="C86" i="7"/>
  <c r="I86" i="7"/>
  <c r="C87" i="7"/>
  <c r="I88" i="7"/>
  <c r="C89" i="7"/>
  <c r="I89" i="7"/>
  <c r="C90" i="7"/>
  <c r="I90" i="7"/>
  <c r="C91" i="7"/>
  <c r="I91" i="7"/>
  <c r="C92" i="7"/>
  <c r="C93" i="7"/>
  <c r="D93" i="7" s="1"/>
  <c r="I95" i="7"/>
  <c r="C96" i="7"/>
  <c r="I100" i="7"/>
  <c r="I101" i="7"/>
  <c r="C102" i="7"/>
  <c r="I102" i="7"/>
  <c r="C103" i="7"/>
  <c r="D103" i="7" s="1"/>
  <c r="I103" i="7"/>
  <c r="I104" i="7"/>
  <c r="C105" i="7"/>
  <c r="I105" i="7"/>
  <c r="C106" i="7"/>
  <c r="I106" i="7"/>
  <c r="C107" i="7"/>
  <c r="I107" i="7"/>
  <c r="C108" i="7"/>
  <c r="C109" i="7"/>
  <c r="I111" i="7"/>
  <c r="C112" i="7"/>
  <c r="I116" i="7"/>
  <c r="I117" i="7"/>
  <c r="C118" i="7"/>
  <c r="D118" i="7" s="1"/>
  <c r="I118" i="7"/>
  <c r="C119" i="7"/>
  <c r="I120" i="7"/>
  <c r="C121" i="7"/>
  <c r="I121" i="7"/>
  <c r="C122" i="7"/>
  <c r="I122" i="7"/>
  <c r="C123" i="7"/>
  <c r="D123" i="7"/>
  <c r="I123" i="7"/>
  <c r="C124" i="7"/>
  <c r="D124" i="7" s="1"/>
  <c r="C125" i="7"/>
  <c r="I128" i="7"/>
  <c r="J128" i="7"/>
  <c r="C129" i="7"/>
  <c r="D129" i="7" s="1"/>
  <c r="I129" i="7"/>
  <c r="C130" i="7"/>
  <c r="D130" i="7" s="1"/>
  <c r="I130" i="7"/>
  <c r="C131" i="7"/>
  <c r="D131" i="7" s="1"/>
  <c r="I131" i="7"/>
  <c r="C132" i="7"/>
  <c r="D132" i="7" s="1"/>
  <c r="C133" i="7"/>
  <c r="D133" i="7" s="1"/>
  <c r="I133" i="7"/>
  <c r="C134" i="7"/>
  <c r="D134" i="7" s="1"/>
  <c r="I135" i="7"/>
  <c r="C136" i="7"/>
  <c r="D136" i="7"/>
  <c r="O119" i="7"/>
  <c r="O71" i="7"/>
  <c r="O55" i="7"/>
  <c r="O130" i="7"/>
  <c r="O114" i="7"/>
  <c r="O66" i="7"/>
  <c r="O50" i="7"/>
  <c r="C135" i="9"/>
  <c r="D135" i="9" s="1"/>
  <c r="I132" i="9"/>
  <c r="J132" i="9"/>
  <c r="I131" i="9"/>
  <c r="J131" i="9" s="1"/>
  <c r="C121" i="9"/>
  <c r="C117" i="9"/>
  <c r="I116" i="9"/>
  <c r="J116" i="9" s="1"/>
  <c r="I115" i="9"/>
  <c r="C109" i="9"/>
  <c r="D109" i="9" s="1"/>
  <c r="C108" i="9"/>
  <c r="I107" i="9"/>
  <c r="C101" i="9"/>
  <c r="C100" i="9"/>
  <c r="D100" i="9" s="1"/>
  <c r="I99" i="9"/>
  <c r="C93" i="9"/>
  <c r="C92" i="9"/>
  <c r="I91" i="9"/>
  <c r="C85" i="9"/>
  <c r="D85" i="9" s="1"/>
  <c r="C84" i="9"/>
  <c r="I83" i="9"/>
  <c r="J83" i="9" s="1"/>
  <c r="C77" i="9"/>
  <c r="I76" i="9"/>
  <c r="I75" i="9"/>
  <c r="J75" i="9" s="1"/>
  <c r="C50" i="9"/>
  <c r="C46" i="9"/>
  <c r="D46" i="9" s="1"/>
  <c r="C42" i="9"/>
  <c r="C36" i="9"/>
  <c r="D36" i="9" s="1"/>
  <c r="C32" i="9"/>
  <c r="D32" i="9" s="1"/>
  <c r="C27" i="9"/>
  <c r="C19" i="9"/>
  <c r="D19" i="9" s="1"/>
  <c r="C136" i="9"/>
  <c r="D136" i="9" s="1"/>
  <c r="E136" i="9" s="1"/>
  <c r="F136" i="9" s="1"/>
  <c r="I135" i="9"/>
  <c r="J135" i="9" s="1"/>
  <c r="I130" i="9"/>
  <c r="J130" i="9" s="1"/>
  <c r="I128" i="9"/>
  <c r="J128" i="9" s="1"/>
  <c r="C126" i="9"/>
  <c r="I124" i="9"/>
  <c r="I122" i="9"/>
  <c r="I121" i="9"/>
  <c r="C120" i="9"/>
  <c r="D120" i="9"/>
  <c r="C119" i="9"/>
  <c r="C118" i="9"/>
  <c r="I117" i="9"/>
  <c r="C115" i="9"/>
  <c r="C114" i="9"/>
  <c r="I113" i="9"/>
  <c r="C111" i="9"/>
  <c r="C110" i="9"/>
  <c r="I109" i="9"/>
  <c r="J109" i="9" s="1"/>
  <c r="C107" i="9"/>
  <c r="C106" i="9"/>
  <c r="I105" i="9"/>
  <c r="J105" i="9" s="1"/>
  <c r="C103" i="9"/>
  <c r="C102" i="9"/>
  <c r="I101" i="9"/>
  <c r="J101" i="9" s="1"/>
  <c r="C99" i="9"/>
  <c r="D99" i="9" s="1"/>
  <c r="C98" i="9"/>
  <c r="I97" i="9"/>
  <c r="C95" i="9"/>
  <c r="C94" i="9"/>
  <c r="I93" i="9"/>
  <c r="J93" i="9" s="1"/>
  <c r="C91" i="9"/>
  <c r="C90" i="9"/>
  <c r="I89" i="9"/>
  <c r="C87" i="9"/>
  <c r="C86" i="9"/>
  <c r="I85" i="9"/>
  <c r="C83" i="9"/>
  <c r="D83" i="9"/>
  <c r="C82" i="9"/>
  <c r="I81" i="9"/>
  <c r="C79" i="9"/>
  <c r="C78" i="9"/>
  <c r="I77" i="9"/>
  <c r="I74" i="9"/>
  <c r="C74" i="9"/>
  <c r="D74" i="9"/>
  <c r="I72" i="9"/>
  <c r="C72" i="9"/>
  <c r="I70" i="9"/>
  <c r="J70" i="9" s="1"/>
  <c r="C70" i="9"/>
  <c r="I60" i="9"/>
  <c r="J60" i="9" s="1"/>
  <c r="C60" i="9"/>
  <c r="D60" i="9" s="1"/>
  <c r="I58" i="9"/>
  <c r="C58" i="9"/>
  <c r="I56" i="9"/>
  <c r="J56" i="9" s="1"/>
  <c r="C56" i="9"/>
  <c r="D56" i="9" s="1"/>
  <c r="I54" i="9"/>
  <c r="C54" i="9"/>
  <c r="C51" i="9"/>
  <c r="I49" i="9"/>
  <c r="J49" i="9" s="1"/>
  <c r="C47" i="9"/>
  <c r="I45" i="9"/>
  <c r="J45" i="9"/>
  <c r="C43" i="9"/>
  <c r="I41" i="9"/>
  <c r="J41" i="9"/>
  <c r="I40" i="9"/>
  <c r="J40" i="9" s="1"/>
  <c r="C39" i="9"/>
  <c r="I37" i="9"/>
  <c r="J37" i="9" s="1"/>
  <c r="C35" i="9"/>
  <c r="I33" i="9"/>
  <c r="C31" i="9"/>
  <c r="I29" i="9"/>
  <c r="J29" i="9"/>
  <c r="I25" i="9"/>
  <c r="J25" i="9" s="1"/>
  <c r="I21" i="9"/>
  <c r="I17" i="9"/>
  <c r="J17" i="9" s="1"/>
  <c r="B3" i="9"/>
  <c r="O88" i="9" s="1"/>
  <c r="I89" i="12"/>
  <c r="C87" i="12"/>
  <c r="I85" i="12"/>
  <c r="C75" i="12"/>
  <c r="C53" i="12"/>
  <c r="C52" i="12"/>
  <c r="C24" i="12"/>
  <c r="C23" i="12"/>
  <c r="I135" i="12"/>
  <c r="C135" i="12"/>
  <c r="D135" i="12"/>
  <c r="C44" i="12"/>
  <c r="C31" i="12"/>
  <c r="C47" i="12"/>
  <c r="I131" i="12"/>
  <c r="C127" i="12"/>
  <c r="I124" i="12"/>
  <c r="C113" i="12"/>
  <c r="I110" i="12"/>
  <c r="C110" i="12"/>
  <c r="I109" i="12"/>
  <c r="C99" i="12"/>
  <c r="D99" i="12"/>
  <c r="I97" i="12"/>
  <c r="I94" i="12"/>
  <c r="C94" i="12"/>
  <c r="C67" i="12"/>
  <c r="I59" i="12"/>
  <c r="C48" i="12"/>
  <c r="C40" i="12"/>
  <c r="I31" i="12"/>
  <c r="I16" i="12"/>
  <c r="C19" i="12"/>
  <c r="C27" i="12"/>
  <c r="C35" i="12"/>
  <c r="C43" i="12"/>
  <c r="C51" i="12"/>
  <c r="C133" i="12"/>
  <c r="D133" i="12"/>
  <c r="I126" i="12"/>
  <c r="C125" i="12"/>
  <c r="I122" i="12"/>
  <c r="I117" i="12"/>
  <c r="C116" i="12"/>
  <c r="C114" i="12"/>
  <c r="I107" i="12"/>
  <c r="C103" i="12"/>
  <c r="I93" i="12"/>
  <c r="I90" i="12"/>
  <c r="C90" i="12"/>
  <c r="C71" i="12"/>
  <c r="I66" i="12"/>
  <c r="C66" i="12"/>
  <c r="I55" i="12"/>
  <c r="I51" i="12"/>
  <c r="I47" i="12"/>
  <c r="I43" i="12"/>
  <c r="I39" i="12"/>
  <c r="I35" i="12"/>
  <c r="C34" i="12"/>
  <c r="B3" i="12"/>
  <c r="O75" i="10"/>
  <c r="O81" i="10"/>
  <c r="O132" i="10"/>
  <c r="O24" i="10"/>
  <c r="I29" i="10"/>
  <c r="C29" i="10"/>
  <c r="I27" i="10"/>
  <c r="C27" i="10"/>
  <c r="D27" i="10" s="1"/>
  <c r="I26" i="10"/>
  <c r="C26" i="10"/>
  <c r="D26" i="10" s="1"/>
  <c r="I23" i="10"/>
  <c r="C22" i="10"/>
  <c r="C20" i="10"/>
  <c r="I17" i="10"/>
  <c r="O135" i="7"/>
  <c r="O24" i="7"/>
  <c r="O28" i="7"/>
  <c r="O40" i="7"/>
  <c r="O44" i="7"/>
  <c r="O56" i="7"/>
  <c r="O60" i="7"/>
  <c r="O72" i="7"/>
  <c r="O76" i="7"/>
  <c r="O88" i="7"/>
  <c r="O92" i="7"/>
  <c r="O104" i="7"/>
  <c r="O108" i="7"/>
  <c r="O120" i="7"/>
  <c r="O124" i="7"/>
  <c r="O136" i="7"/>
  <c r="O17" i="7"/>
  <c r="O29" i="7"/>
  <c r="O33" i="7"/>
  <c r="O45" i="7"/>
  <c r="O49" i="7"/>
  <c r="O61" i="7"/>
  <c r="O65" i="7"/>
  <c r="O77" i="7"/>
  <c r="O81" i="7"/>
  <c r="O93" i="7"/>
  <c r="O97" i="7"/>
  <c r="O109" i="7"/>
  <c r="O113" i="7"/>
  <c r="O125" i="7"/>
  <c r="O129" i="7"/>
  <c r="O14" i="9"/>
  <c r="O33" i="10"/>
  <c r="O118" i="10"/>
  <c r="O82" i="10"/>
  <c r="O47" i="10"/>
  <c r="O110" i="10"/>
  <c r="O98" i="10"/>
  <c r="O64" i="10"/>
  <c r="B44" i="5"/>
  <c r="E13" i="5"/>
  <c r="C28" i="9"/>
  <c r="C26" i="9"/>
  <c r="D26" i="9" s="1"/>
  <c r="C24" i="9"/>
  <c r="C22" i="9"/>
  <c r="D22" i="9" s="1"/>
  <c r="C20" i="9"/>
  <c r="C18" i="9"/>
  <c r="C16" i="10"/>
  <c r="D16" i="10" s="1"/>
  <c r="I15" i="10"/>
  <c r="B44" i="4"/>
  <c r="B43" i="4"/>
  <c r="E13" i="4" s="1"/>
  <c r="B39" i="2"/>
  <c r="O96" i="9"/>
  <c r="O54" i="9"/>
  <c r="O62" i="9"/>
  <c r="O83" i="9"/>
  <c r="O116" i="9"/>
  <c r="O44" i="9"/>
  <c r="O50" i="9"/>
  <c r="O34" i="9"/>
  <c r="O25" i="9"/>
  <c r="O93" i="9"/>
  <c r="O77" i="9"/>
  <c r="O72" i="9"/>
  <c r="C15" i="13"/>
  <c r="C17" i="13"/>
  <c r="I17" i="13"/>
  <c r="C19" i="13"/>
  <c r="D19" i="13"/>
  <c r="I19" i="13"/>
  <c r="C15" i="9"/>
  <c r="C16" i="9"/>
  <c r="I16" i="9"/>
  <c r="J16" i="9" s="1"/>
  <c r="C17" i="9"/>
  <c r="I18" i="9"/>
  <c r="I19" i="9"/>
  <c r="I20" i="9"/>
  <c r="J20" i="9" s="1"/>
  <c r="C21" i="9"/>
  <c r="I22" i="9"/>
  <c r="J22" i="9" s="1"/>
  <c r="I23" i="9"/>
  <c r="I24" i="9"/>
  <c r="J24" i="9" s="1"/>
  <c r="C25" i="9"/>
  <c r="I26" i="9"/>
  <c r="I27" i="9"/>
  <c r="I28" i="9"/>
  <c r="C29" i="9"/>
  <c r="D29" i="9" s="1"/>
  <c r="I30" i="9"/>
  <c r="I31" i="9"/>
  <c r="I32" i="9"/>
  <c r="J32" i="9"/>
  <c r="C33" i="9"/>
  <c r="I34" i="9"/>
  <c r="J34" i="9" s="1"/>
  <c r="I35" i="9"/>
  <c r="I36" i="9"/>
  <c r="C37" i="9"/>
  <c r="I38" i="9"/>
  <c r="I39" i="9"/>
  <c r="C40" i="9"/>
  <c r="D40" i="9"/>
  <c r="C41" i="9"/>
  <c r="I42" i="9"/>
  <c r="I43" i="9"/>
  <c r="I44" i="9"/>
  <c r="J44" i="9" s="1"/>
  <c r="C45" i="9"/>
  <c r="D45" i="9" s="1"/>
  <c r="I46" i="9"/>
  <c r="I47" i="9"/>
  <c r="I48" i="9"/>
  <c r="J48" i="9" s="1"/>
  <c r="C49" i="9"/>
  <c r="I50" i="9"/>
  <c r="I51" i="9"/>
  <c r="C53" i="9"/>
  <c r="D53" i="9" s="1"/>
  <c r="I53" i="9"/>
  <c r="C55" i="9"/>
  <c r="I55" i="9"/>
  <c r="C57" i="9"/>
  <c r="I57" i="9"/>
  <c r="C59" i="9"/>
  <c r="I59" i="9"/>
  <c r="C61" i="9"/>
  <c r="I61" i="9"/>
  <c r="J61" i="9"/>
  <c r="C63" i="9"/>
  <c r="D63" i="9" s="1"/>
  <c r="I63" i="9"/>
  <c r="C65" i="9"/>
  <c r="I65" i="9"/>
  <c r="J65" i="9"/>
  <c r="C67" i="9"/>
  <c r="D67" i="9" s="1"/>
  <c r="I67" i="9"/>
  <c r="C69" i="9"/>
  <c r="I69" i="9"/>
  <c r="C71" i="9"/>
  <c r="I71" i="9"/>
  <c r="C73" i="9"/>
  <c r="I73" i="9"/>
  <c r="C75" i="9"/>
  <c r="C76" i="9"/>
  <c r="I78" i="9"/>
  <c r="J78" i="9" s="1"/>
  <c r="I80" i="9"/>
  <c r="I82" i="9"/>
  <c r="I84" i="9"/>
  <c r="J84" i="9" s="1"/>
  <c r="I86" i="9"/>
  <c r="I88" i="9"/>
  <c r="J88" i="9"/>
  <c r="I90" i="9"/>
  <c r="I92" i="9"/>
  <c r="I94" i="9"/>
  <c r="I96" i="9"/>
  <c r="I98" i="9"/>
  <c r="I100" i="9"/>
  <c r="I102" i="9"/>
  <c r="I104" i="9"/>
  <c r="I106" i="9"/>
  <c r="J106" i="9" s="1"/>
  <c r="I108" i="9"/>
  <c r="I110" i="9"/>
  <c r="J110" i="9" s="1"/>
  <c r="I112" i="9"/>
  <c r="I114" i="9"/>
  <c r="C116" i="9"/>
  <c r="D116" i="9" s="1"/>
  <c r="I118" i="9"/>
  <c r="I119" i="9"/>
  <c r="I120" i="9"/>
  <c r="C122" i="9"/>
  <c r="C123" i="9"/>
  <c r="I123" i="9"/>
  <c r="C124" i="9"/>
  <c r="C125" i="9"/>
  <c r="D125" i="9" s="1"/>
  <c r="I125" i="9"/>
  <c r="I126" i="9"/>
  <c r="C127" i="9"/>
  <c r="I127" i="9"/>
  <c r="J127" i="9" s="1"/>
  <c r="C128" i="9"/>
  <c r="D128" i="9"/>
  <c r="C129" i="9"/>
  <c r="D129" i="9" s="1"/>
  <c r="I129" i="9"/>
  <c r="J129" i="9" s="1"/>
  <c r="C130" i="9"/>
  <c r="D130" i="9" s="1"/>
  <c r="C131" i="9"/>
  <c r="D131" i="9"/>
  <c r="C132" i="9"/>
  <c r="D132" i="9" s="1"/>
  <c r="C133" i="9"/>
  <c r="D133" i="9" s="1"/>
  <c r="I133" i="9"/>
  <c r="J133" i="9" s="1"/>
  <c r="C134" i="9"/>
  <c r="D134" i="9"/>
  <c r="I134" i="9"/>
  <c r="J134" i="9" s="1"/>
  <c r="I136" i="9"/>
  <c r="J136" i="9"/>
  <c r="K136" i="9"/>
  <c r="L136" i="9" s="1"/>
  <c r="B40" i="2"/>
  <c r="E13" i="2" s="1"/>
  <c r="I15" i="13"/>
  <c r="C22" i="12"/>
  <c r="I29" i="12"/>
  <c r="C21" i="12"/>
  <c r="C25" i="12"/>
  <c r="D25" i="12"/>
  <c r="C29" i="12"/>
  <c r="C33" i="12"/>
  <c r="C37" i="12"/>
  <c r="C41" i="12"/>
  <c r="D41" i="12" s="1"/>
  <c r="C45" i="12"/>
  <c r="D45" i="12"/>
  <c r="C49" i="12"/>
  <c r="I136" i="12"/>
  <c r="C134" i="12"/>
  <c r="D134" i="12" s="1"/>
  <c r="I132" i="12"/>
  <c r="J132" i="12" s="1"/>
  <c r="I130" i="12"/>
  <c r="C128" i="12"/>
  <c r="D128" i="12"/>
  <c r="I123" i="12"/>
  <c r="I121" i="12"/>
  <c r="C120" i="12"/>
  <c r="I119" i="12"/>
  <c r="C119" i="12"/>
  <c r="I118" i="12"/>
  <c r="C112" i="12"/>
  <c r="I111" i="12"/>
  <c r="I108" i="12"/>
  <c r="I106" i="12"/>
  <c r="C105" i="12"/>
  <c r="I104" i="12"/>
  <c r="C104" i="12"/>
  <c r="D104" i="12"/>
  <c r="C101" i="12"/>
  <c r="I96" i="12"/>
  <c r="C96" i="12"/>
  <c r="I95" i="12"/>
  <c r="I92" i="12"/>
  <c r="C92" i="12"/>
  <c r="D92" i="12" s="1"/>
  <c r="I91" i="12"/>
  <c r="I84" i="12"/>
  <c r="C84" i="12"/>
  <c r="I83" i="12"/>
  <c r="C81" i="12"/>
  <c r="I80" i="12"/>
  <c r="C80" i="12"/>
  <c r="I79" i="12"/>
  <c r="C77" i="12"/>
  <c r="D77" i="12" s="1"/>
  <c r="I76" i="12"/>
  <c r="C76" i="12"/>
  <c r="D76" i="12"/>
  <c r="C73" i="12"/>
  <c r="I72" i="12"/>
  <c r="C72" i="12"/>
  <c r="D72" i="12" s="1"/>
  <c r="C69" i="12"/>
  <c r="C65" i="12"/>
  <c r="I64" i="12"/>
  <c r="C63" i="12"/>
  <c r="I62" i="12"/>
  <c r="C62" i="12"/>
  <c r="I61" i="12"/>
  <c r="I58" i="12"/>
  <c r="C58" i="12"/>
  <c r="I57" i="12"/>
  <c r="I54" i="12"/>
  <c r="C54" i="12"/>
  <c r="D54" i="12" s="1"/>
  <c r="C28" i="12"/>
  <c r="I21" i="12"/>
  <c r="I23" i="12"/>
  <c r="C30" i="12"/>
  <c r="C32" i="12"/>
  <c r="C17" i="12"/>
  <c r="D17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C136" i="12"/>
  <c r="D136" i="12" s="1"/>
  <c r="I134" i="12"/>
  <c r="I133" i="12"/>
  <c r="C132" i="12"/>
  <c r="D132" i="12"/>
  <c r="C131" i="12"/>
  <c r="D131" i="12"/>
  <c r="C130" i="12"/>
  <c r="D130" i="12" s="1"/>
  <c r="I129" i="12"/>
  <c r="C129" i="12"/>
  <c r="D129" i="12" s="1"/>
  <c r="I128" i="12"/>
  <c r="I127" i="12"/>
  <c r="C126" i="12"/>
  <c r="I125" i="12"/>
  <c r="C124" i="12"/>
  <c r="C123" i="12"/>
  <c r="C122" i="12"/>
  <c r="C121" i="12"/>
  <c r="I120" i="12"/>
  <c r="C118" i="12"/>
  <c r="C117" i="12"/>
  <c r="I116" i="12"/>
  <c r="I115" i="12"/>
  <c r="C115" i="12"/>
  <c r="I114" i="12"/>
  <c r="I113" i="12"/>
  <c r="I112" i="12"/>
  <c r="C111" i="12"/>
  <c r="C109" i="12"/>
  <c r="C108" i="12"/>
  <c r="C107" i="12"/>
  <c r="C106" i="12"/>
  <c r="I105" i="12"/>
  <c r="I103" i="12"/>
  <c r="I102" i="12"/>
  <c r="C102" i="12"/>
  <c r="I101" i="12"/>
  <c r="I100" i="12"/>
  <c r="C100" i="12"/>
  <c r="D100" i="12" s="1"/>
  <c r="I99" i="12"/>
  <c r="I98" i="12"/>
  <c r="C98" i="12"/>
  <c r="C97" i="12"/>
  <c r="C95" i="12"/>
  <c r="D95" i="12" s="1"/>
  <c r="C93" i="12"/>
  <c r="C91" i="12"/>
  <c r="C89" i="12"/>
  <c r="I88" i="12"/>
  <c r="C88" i="12"/>
  <c r="I87" i="12"/>
  <c r="I86" i="12"/>
  <c r="C86" i="12"/>
  <c r="C85" i="12"/>
  <c r="C83" i="12"/>
  <c r="I82" i="12"/>
  <c r="C82" i="12"/>
  <c r="I81" i="12"/>
  <c r="C79" i="12"/>
  <c r="I78" i="12"/>
  <c r="C78" i="12"/>
  <c r="I77" i="12"/>
  <c r="I75" i="12"/>
  <c r="I74" i="12"/>
  <c r="C74" i="12"/>
  <c r="I73" i="12"/>
  <c r="I71" i="12"/>
  <c r="I70" i="12"/>
  <c r="C70" i="12"/>
  <c r="I69" i="12"/>
  <c r="I68" i="12"/>
  <c r="C68" i="12"/>
  <c r="I67" i="12"/>
  <c r="I65" i="12"/>
  <c r="C64" i="12"/>
  <c r="I63" i="12"/>
  <c r="C61" i="12"/>
  <c r="I60" i="12"/>
  <c r="J60" i="12" s="1"/>
  <c r="C60" i="12"/>
  <c r="C59" i="12"/>
  <c r="C57" i="12"/>
  <c r="I56" i="12"/>
  <c r="C56" i="12"/>
  <c r="C55" i="12"/>
  <c r="I53" i="12"/>
  <c r="C50" i="12"/>
  <c r="I49" i="12"/>
  <c r="C46" i="12"/>
  <c r="I45" i="12"/>
  <c r="C42" i="12"/>
  <c r="I41" i="12"/>
  <c r="C38" i="12"/>
  <c r="I37" i="12"/>
  <c r="I33" i="12"/>
  <c r="I27" i="12"/>
  <c r="C26" i="12"/>
  <c r="I25" i="12"/>
  <c r="C20" i="12"/>
  <c r="I19" i="12"/>
  <c r="I15" i="12"/>
  <c r="O42" i="7"/>
  <c r="O26" i="7"/>
  <c r="O90" i="7"/>
  <c r="O31" i="7"/>
  <c r="O95" i="7"/>
  <c r="O58" i="7"/>
  <c r="O122" i="7"/>
  <c r="O63" i="7"/>
  <c r="O127" i="7"/>
  <c r="O53" i="9"/>
  <c r="O61" i="9"/>
  <c r="O69" i="9"/>
  <c r="O76" i="9"/>
  <c r="O81" i="9"/>
  <c r="O89" i="9"/>
  <c r="O97" i="9"/>
  <c r="O105" i="9"/>
  <c r="O113" i="9"/>
  <c r="O128" i="9"/>
  <c r="O17" i="9"/>
  <c r="O33" i="9"/>
  <c r="O49" i="9"/>
  <c r="O26" i="9"/>
  <c r="O42" i="9"/>
  <c r="O48" i="9"/>
  <c r="O40" i="9"/>
  <c r="O32" i="9"/>
  <c r="O24" i="9"/>
  <c r="O16" i="9"/>
  <c r="O47" i="9"/>
  <c r="O39" i="9"/>
  <c r="O31" i="9"/>
  <c r="O23" i="9"/>
  <c r="O15" i="9"/>
  <c r="O130" i="9"/>
  <c r="O124" i="9"/>
  <c r="O117" i="9"/>
  <c r="O111" i="9"/>
  <c r="O103" i="9"/>
  <c r="O95" i="9"/>
  <c r="O87" i="9"/>
  <c r="O79" i="9"/>
  <c r="O71" i="9"/>
  <c r="O67" i="9"/>
  <c r="O63" i="9"/>
  <c r="O59" i="9"/>
  <c r="O55" i="9"/>
  <c r="O136" i="9"/>
  <c r="O133" i="9"/>
  <c r="O127" i="9"/>
  <c r="O123" i="9"/>
  <c r="O118" i="9"/>
  <c r="O114" i="9"/>
  <c r="O110" i="9"/>
  <c r="O106" i="9"/>
  <c r="O102" i="9"/>
  <c r="O98" i="9"/>
  <c r="O94" i="9"/>
  <c r="O90" i="9"/>
  <c r="O86" i="9"/>
  <c r="O82" i="9"/>
  <c r="O78" i="9"/>
  <c r="O63" i="10"/>
  <c r="O80" i="10"/>
  <c r="O89" i="10"/>
  <c r="O93" i="10"/>
  <c r="O100" i="10"/>
  <c r="O108" i="10"/>
  <c r="O113" i="10"/>
  <c r="O125" i="10"/>
  <c r="O58" i="10"/>
  <c r="O60" i="10"/>
  <c r="O83" i="10"/>
  <c r="O96" i="10"/>
  <c r="O101" i="10"/>
  <c r="O112" i="10"/>
  <c r="O119" i="10"/>
  <c r="O121" i="10"/>
  <c r="O133" i="10"/>
  <c r="O18" i="10"/>
  <c r="O26" i="10"/>
  <c r="O42" i="10"/>
  <c r="O52" i="10"/>
  <c r="O21" i="10"/>
  <c r="O37" i="10"/>
  <c r="O73" i="9"/>
  <c r="O37" i="9"/>
  <c r="O122" i="12"/>
  <c r="O39" i="10"/>
  <c r="O23" i="10"/>
  <c r="O32" i="10"/>
  <c r="O16" i="10"/>
  <c r="O131" i="10"/>
  <c r="O88" i="10"/>
  <c r="O86" i="10"/>
  <c r="O56" i="10"/>
  <c r="O51" i="10"/>
  <c r="O27" i="10"/>
  <c r="O50" i="10"/>
  <c r="O20" i="10"/>
  <c r="O122" i="10"/>
  <c r="O115" i="10"/>
  <c r="O103" i="10"/>
  <c r="O74" i="10"/>
  <c r="O72" i="10"/>
  <c r="O70" i="10"/>
  <c r="O68" i="10"/>
  <c r="O62" i="10"/>
  <c r="J130" i="7"/>
  <c r="O57" i="9"/>
  <c r="O52" i="9"/>
  <c r="O68" i="9"/>
  <c r="O29" i="9"/>
  <c r="O22" i="9"/>
  <c r="O60" i="9"/>
  <c r="O121" i="9"/>
  <c r="O129" i="9"/>
  <c r="O45" i="9"/>
  <c r="O38" i="9"/>
  <c r="O18" i="12"/>
  <c r="O31" i="12"/>
  <c r="O55" i="12"/>
  <c r="O134" i="12"/>
  <c r="O73" i="12"/>
  <c r="O33" i="12"/>
  <c r="C18" i="12"/>
  <c r="I17" i="12"/>
  <c r="C16" i="12"/>
  <c r="P135" i="12"/>
  <c r="J136" i="13"/>
  <c r="K136" i="13" s="1"/>
  <c r="L136" i="13" s="1"/>
  <c r="O36" i="9"/>
  <c r="O20" i="9"/>
  <c r="O43" i="9"/>
  <c r="O27" i="9"/>
  <c r="O135" i="9"/>
  <c r="O122" i="9"/>
  <c r="O107" i="9"/>
  <c r="O91" i="9"/>
  <c r="O74" i="9"/>
  <c r="O66" i="9"/>
  <c r="O58" i="9"/>
  <c r="O134" i="9"/>
  <c r="O126" i="9"/>
  <c r="O115" i="9"/>
  <c r="O108" i="9"/>
  <c r="O100" i="9"/>
  <c r="O92" i="9"/>
  <c r="O84" i="9"/>
  <c r="O75" i="9"/>
  <c r="O21" i="9"/>
  <c r="O46" i="9"/>
  <c r="J131" i="7"/>
  <c r="Q130" i="7"/>
  <c r="Q135" i="12"/>
  <c r="Q133" i="12"/>
  <c r="P91" i="10"/>
  <c r="I36" i="10"/>
  <c r="C36" i="10"/>
  <c r="D36" i="10" s="1"/>
  <c r="I21" i="10"/>
  <c r="J64" i="9"/>
  <c r="D64" i="9"/>
  <c r="J136" i="7"/>
  <c r="D67" i="13"/>
  <c r="C81" i="9"/>
  <c r="D81" i="9"/>
  <c r="C66" i="9"/>
  <c r="D66" i="9" s="1"/>
  <c r="I62" i="9"/>
  <c r="C38" i="9"/>
  <c r="C24" i="13"/>
  <c r="C36" i="12"/>
  <c r="H33" i="7"/>
  <c r="Q115" i="10"/>
  <c r="P115" i="10"/>
  <c r="P23" i="13"/>
  <c r="I15" i="7"/>
  <c r="I30" i="7"/>
  <c r="I32" i="7"/>
  <c r="C35" i="7"/>
  <c r="I45" i="7"/>
  <c r="I46" i="7"/>
  <c r="I48" i="7"/>
  <c r="I49" i="7"/>
  <c r="C50" i="7"/>
  <c r="C51" i="7"/>
  <c r="D51" i="7" s="1"/>
  <c r="C52" i="7"/>
  <c r="D52" i="7" s="1"/>
  <c r="Q135" i="10"/>
  <c r="P135" i="10"/>
  <c r="Q131" i="10"/>
  <c r="P131" i="10"/>
  <c r="J74" i="7"/>
  <c r="J135" i="13"/>
  <c r="J133" i="13"/>
  <c r="P131" i="13"/>
  <c r="I71" i="10"/>
  <c r="C71" i="10"/>
  <c r="D71" i="10" s="1"/>
  <c r="I69" i="10"/>
  <c r="C69" i="10"/>
  <c r="P67" i="10"/>
  <c r="I65" i="10"/>
  <c r="C65" i="10"/>
  <c r="I62" i="10"/>
  <c r="C62" i="10"/>
  <c r="I58" i="10"/>
  <c r="C58" i="10"/>
  <c r="I56" i="10"/>
  <c r="C56" i="10"/>
  <c r="D56" i="10" s="1"/>
  <c r="P52" i="10"/>
  <c r="I51" i="10"/>
  <c r="C51" i="10"/>
  <c r="D51" i="10" s="1"/>
  <c r="I49" i="10"/>
  <c r="J49" i="10" s="1"/>
  <c r="C49" i="10"/>
  <c r="I45" i="10"/>
  <c r="C45" i="10"/>
  <c r="I41" i="10"/>
  <c r="C41" i="10"/>
  <c r="I39" i="10"/>
  <c r="J39" i="10" s="1"/>
  <c r="C39" i="10"/>
  <c r="D39" i="10" s="1"/>
  <c r="I38" i="10"/>
  <c r="C38" i="10"/>
  <c r="I33" i="10"/>
  <c r="C33" i="10"/>
  <c r="I31" i="10"/>
  <c r="J31" i="10" s="1"/>
  <c r="C31" i="10"/>
  <c r="I30" i="10"/>
  <c r="C30" i="10"/>
  <c r="I25" i="10"/>
  <c r="C25" i="10"/>
  <c r="C24" i="10"/>
  <c r="D24" i="10" s="1"/>
  <c r="I68" i="9"/>
  <c r="C68" i="9"/>
  <c r="I66" i="9"/>
  <c r="J66" i="9"/>
  <c r="C62" i="9"/>
  <c r="D62" i="9" s="1"/>
  <c r="I52" i="9"/>
  <c r="J52" i="9" s="1"/>
  <c r="C52" i="9"/>
  <c r="C44" i="9"/>
  <c r="C34" i="9"/>
  <c r="C23" i="9"/>
  <c r="E136" i="10"/>
  <c r="F136" i="10" s="1"/>
  <c r="K135" i="9"/>
  <c r="L135" i="9" s="1"/>
  <c r="D135" i="13"/>
  <c r="D128" i="13"/>
  <c r="D123" i="13"/>
  <c r="Q132" i="7"/>
  <c r="P119" i="10"/>
  <c r="K129" i="9"/>
  <c r="L129" i="9" s="1"/>
  <c r="P94" i="12"/>
  <c r="P92" i="12"/>
  <c r="Q113" i="7"/>
  <c r="D113" i="7"/>
  <c r="J103" i="9"/>
  <c r="D35" i="13"/>
  <c r="P71" i="10"/>
  <c r="D134" i="13"/>
  <c r="D133" i="13"/>
  <c r="Q107" i="12"/>
  <c r="P67" i="12"/>
  <c r="H41" i="12"/>
  <c r="J41" i="12" s="1"/>
  <c r="Q41" i="12"/>
  <c r="Q68" i="7"/>
  <c r="P68" i="7"/>
  <c r="P109" i="9"/>
  <c r="D101" i="12"/>
  <c r="D103" i="9"/>
  <c r="H68" i="7"/>
  <c r="J68" i="7" s="1"/>
  <c r="H123" i="12"/>
  <c r="J123" i="12" s="1"/>
  <c r="Q123" i="12"/>
  <c r="P87" i="12"/>
  <c r="H21" i="12"/>
  <c r="J21" i="12" s="1"/>
  <c r="P72" i="7"/>
  <c r="Q72" i="7"/>
  <c r="H72" i="7"/>
  <c r="J72" i="7" s="1"/>
  <c r="Q112" i="9"/>
  <c r="D80" i="12"/>
  <c r="D89" i="9"/>
  <c r="D68" i="7"/>
  <c r="P121" i="10"/>
  <c r="P50" i="10"/>
  <c r="D98" i="12"/>
  <c r="D123" i="12"/>
  <c r="P56" i="12"/>
  <c r="Q23" i="10"/>
  <c r="P45" i="12"/>
  <c r="Q45" i="12"/>
  <c r="H45" i="12"/>
  <c r="J45" i="12" s="1"/>
  <c r="H99" i="7"/>
  <c r="J99" i="7" s="1"/>
  <c r="D99" i="7"/>
  <c r="P59" i="7"/>
  <c r="D121" i="9"/>
  <c r="P121" i="9"/>
  <c r="P72" i="9"/>
  <c r="D72" i="9"/>
  <c r="P21" i="9"/>
  <c r="D21" i="9"/>
  <c r="Q58" i="13"/>
  <c r="H18" i="7"/>
  <c r="J18" i="7" s="1"/>
  <c r="Q61" i="10"/>
  <c r="P28" i="10"/>
  <c r="Q28" i="10"/>
  <c r="D23" i="10"/>
  <c r="H80" i="12"/>
  <c r="J80" i="12" s="1"/>
  <c r="P80" i="12"/>
  <c r="P35" i="13"/>
  <c r="P127" i="7"/>
  <c r="P28" i="7"/>
  <c r="D18" i="7"/>
  <c r="P41" i="12"/>
  <c r="H114" i="12"/>
  <c r="Q72" i="12"/>
  <c r="H72" i="12"/>
  <c r="J72" i="12" s="1"/>
  <c r="H49" i="12"/>
  <c r="Q49" i="12"/>
  <c r="P49" i="12"/>
  <c r="H17" i="12"/>
  <c r="J17" i="12" s="1"/>
  <c r="P17" i="12"/>
  <c r="Q125" i="13"/>
  <c r="P125" i="13"/>
  <c r="P64" i="10"/>
  <c r="Q64" i="10"/>
  <c r="P96" i="9"/>
  <c r="D96" i="9"/>
  <c r="Q91" i="9"/>
  <c r="J91" i="9"/>
  <c r="P47" i="7"/>
  <c r="H122" i="7"/>
  <c r="Q25" i="7"/>
  <c r="J29" i="10"/>
  <c r="P94" i="7"/>
  <c r="D88" i="7"/>
  <c r="H35" i="7"/>
  <c r="J35" i="7" s="1"/>
  <c r="D59" i="13"/>
  <c r="D30" i="13"/>
  <c r="D47" i="7"/>
  <c r="D91" i="12"/>
  <c r="H88" i="12"/>
  <c r="J88" i="12" s="1"/>
  <c r="P88" i="12"/>
  <c r="Q88" i="12"/>
  <c r="D88" i="12"/>
  <c r="D68" i="12"/>
  <c r="D130" i="13"/>
  <c r="P130" i="13"/>
  <c r="Q130" i="13"/>
  <c r="P14" i="13"/>
  <c r="Q14" i="13"/>
  <c r="Q77" i="7"/>
  <c r="P77" i="7"/>
  <c r="D77" i="7"/>
  <c r="H77" i="7"/>
  <c r="H41" i="7"/>
  <c r="J41" i="7" s="1"/>
  <c r="P41" i="7"/>
  <c r="Q41" i="7"/>
  <c r="D41" i="7"/>
  <c r="H17" i="7"/>
  <c r="J17" i="7" s="1"/>
  <c r="D17" i="7"/>
  <c r="Q17" i="7"/>
  <c r="P17" i="7"/>
  <c r="P130" i="10"/>
  <c r="Q130" i="10"/>
  <c r="D130" i="10"/>
  <c r="P128" i="10"/>
  <c r="Q128" i="10"/>
  <c r="D128" i="10"/>
  <c r="Q122" i="10"/>
  <c r="P49" i="10"/>
  <c r="Q49" i="10"/>
  <c r="D49" i="10"/>
  <c r="Q46" i="10"/>
  <c r="D46" i="10"/>
  <c r="P46" i="10"/>
  <c r="P39" i="10"/>
  <c r="Q39" i="10"/>
  <c r="P19" i="10"/>
  <c r="Q19" i="10"/>
  <c r="D19" i="10"/>
  <c r="Q63" i="9"/>
  <c r="J63" i="9"/>
  <c r="Q59" i="9"/>
  <c r="J59" i="9"/>
  <c r="Q55" i="9"/>
  <c r="J55" i="9"/>
  <c r="Q51" i="9"/>
  <c r="J51" i="9"/>
  <c r="K135" i="13"/>
  <c r="L135" i="13"/>
  <c r="H77" i="12"/>
  <c r="J77" i="12" s="1"/>
  <c r="R135" i="9"/>
  <c r="S135" i="9" s="1"/>
  <c r="R129" i="9"/>
  <c r="S129" i="9" s="1"/>
  <c r="R116" i="9"/>
  <c r="R88" i="9"/>
  <c r="R75" i="9"/>
  <c r="O77" i="12"/>
  <c r="O104" i="12"/>
  <c r="O131" i="12"/>
  <c r="O56" i="12"/>
  <c r="O85" i="12"/>
  <c r="O111" i="12"/>
  <c r="O14" i="12"/>
  <c r="O69" i="12"/>
  <c r="O126" i="12"/>
  <c r="O22" i="12"/>
  <c r="O114" i="12"/>
  <c r="O88" i="12"/>
  <c r="O61" i="12"/>
  <c r="O26" i="12"/>
  <c r="O129" i="12"/>
  <c r="O115" i="12"/>
  <c r="O102" i="12"/>
  <c r="O89" i="12"/>
  <c r="O75" i="12"/>
  <c r="O90" i="12"/>
  <c r="O30" i="12"/>
  <c r="O17" i="12"/>
  <c r="O46" i="12"/>
  <c r="O135" i="12"/>
  <c r="O101" i="12"/>
  <c r="O67" i="12"/>
  <c r="O50" i="12"/>
  <c r="O136" i="12"/>
  <c r="O120" i="12"/>
  <c r="O100" i="12"/>
  <c r="O82" i="12"/>
  <c r="O66" i="12"/>
  <c r="O21" i="12"/>
  <c r="O41" i="12"/>
  <c r="O49" i="12"/>
  <c r="O60" i="12"/>
  <c r="O79" i="12"/>
  <c r="O98" i="12"/>
  <c r="O125" i="12"/>
  <c r="O16" i="12"/>
  <c r="O48" i="12"/>
  <c r="O57" i="12"/>
  <c r="O74" i="12"/>
  <c r="O95" i="12"/>
  <c r="O117" i="12"/>
  <c r="O20" i="12"/>
  <c r="O19" i="12"/>
  <c r="O64" i="12"/>
  <c r="O128" i="12"/>
  <c r="O92" i="12"/>
  <c r="O23" i="12"/>
  <c r="O42" i="12"/>
  <c r="O132" i="12"/>
  <c r="O113" i="12"/>
  <c r="O97" i="12"/>
  <c r="O78" i="12"/>
  <c r="O62" i="12"/>
  <c r="O35" i="12"/>
  <c r="O43" i="12"/>
  <c r="O51" i="12"/>
  <c r="O63" i="12"/>
  <c r="O80" i="12"/>
  <c r="O103" i="12"/>
  <c r="O130" i="12"/>
  <c r="O24" i="12"/>
  <c r="O27" i="12"/>
  <c r="O58" i="12"/>
  <c r="O86" i="12"/>
  <c r="O96" i="12"/>
  <c r="O118" i="12"/>
  <c r="O28" i="12"/>
  <c r="O109" i="12"/>
  <c r="O127" i="12"/>
  <c r="O91" i="12"/>
  <c r="O59" i="12"/>
  <c r="O45" i="12"/>
  <c r="O71" i="12"/>
  <c r="O107" i="12"/>
  <c r="O133" i="12"/>
  <c r="O25" i="12"/>
  <c r="O93" i="12"/>
  <c r="O119" i="12"/>
  <c r="O52" i="12"/>
  <c r="O99" i="12"/>
  <c r="O38" i="12"/>
  <c r="O72" i="12"/>
  <c r="O34" i="12"/>
  <c r="O110" i="12"/>
  <c r="O70" i="12"/>
  <c r="O37" i="12"/>
  <c r="O53" i="12"/>
  <c r="O83" i="12"/>
  <c r="O121" i="12"/>
  <c r="O32" i="12"/>
  <c r="O65" i="12"/>
  <c r="O105" i="12"/>
  <c r="O36" i="12"/>
  <c r="O116" i="12"/>
  <c r="O106" i="12"/>
  <c r="O39" i="12"/>
  <c r="O84" i="12"/>
  <c r="O40" i="12"/>
  <c r="O112" i="12"/>
  <c r="O54" i="12"/>
  <c r="O87" i="12"/>
  <c r="O47" i="12"/>
  <c r="O108" i="12"/>
  <c r="O29" i="12"/>
  <c r="O15" i="12"/>
  <c r="O81" i="12"/>
  <c r="O123" i="12"/>
  <c r="O76" i="12"/>
  <c r="O94" i="12"/>
  <c r="O68" i="12"/>
  <c r="O124" i="12"/>
  <c r="O44" i="12"/>
  <c r="R106" i="9"/>
  <c r="E134" i="9"/>
  <c r="F134" i="9" s="1"/>
  <c r="D66" i="12"/>
  <c r="P24" i="12"/>
  <c r="O43" i="10"/>
  <c r="O71" i="10"/>
  <c r="O114" i="10"/>
  <c r="O28" i="10"/>
  <c r="O53" i="10"/>
  <c r="O99" i="10"/>
  <c r="O40" i="10"/>
  <c r="O25" i="10"/>
  <c r="O30" i="10"/>
  <c r="O123" i="10"/>
  <c r="O105" i="10"/>
  <c r="O77" i="10"/>
  <c r="O128" i="10"/>
  <c r="O106" i="10"/>
  <c r="O92" i="10"/>
  <c r="O61" i="10"/>
  <c r="O65" i="10"/>
  <c r="O73" i="10"/>
  <c r="O116" i="10"/>
  <c r="O44" i="10"/>
  <c r="O55" i="10"/>
  <c r="O130" i="10"/>
  <c r="O15" i="10"/>
  <c r="O17" i="10"/>
  <c r="O22" i="10"/>
  <c r="O120" i="10"/>
  <c r="O97" i="10"/>
  <c r="O59" i="10"/>
  <c r="O126" i="10"/>
  <c r="O102" i="10"/>
  <c r="O90" i="10"/>
  <c r="O49" i="10"/>
  <c r="O67" i="10"/>
  <c r="O134" i="10"/>
  <c r="O78" i="10"/>
  <c r="O31" i="10"/>
  <c r="O38" i="10"/>
  <c r="O111" i="10"/>
  <c r="O94" i="10"/>
  <c r="O57" i="10"/>
  <c r="O91" i="10"/>
  <c r="O95" i="10"/>
  <c r="O104" i="10"/>
  <c r="O127" i="10"/>
  <c r="O79" i="10"/>
  <c r="O109" i="10"/>
  <c r="O124" i="10"/>
  <c r="O34" i="10"/>
  <c r="O29" i="10"/>
  <c r="O46" i="10"/>
  <c r="O107" i="10"/>
  <c r="O54" i="10"/>
  <c r="O36" i="10"/>
  <c r="O135" i="10"/>
  <c r="O76" i="10"/>
  <c r="O66" i="10"/>
  <c r="O69" i="10"/>
  <c r="O136" i="10"/>
  <c r="O87" i="10"/>
  <c r="O41" i="10"/>
  <c r="O14" i="10"/>
  <c r="O84" i="10"/>
  <c r="O117" i="10"/>
  <c r="O85" i="10"/>
  <c r="J130" i="12"/>
  <c r="Q124" i="12"/>
  <c r="R134" i="12" s="1"/>
  <c r="P124" i="12"/>
  <c r="H90" i="12"/>
  <c r="J90" i="12" s="1"/>
  <c r="H76" i="12"/>
  <c r="J76" i="12" s="1"/>
  <c r="Q76" i="12"/>
  <c r="P76" i="12"/>
  <c r="H36" i="12"/>
  <c r="J36" i="12" s="1"/>
  <c r="H64" i="12"/>
  <c r="J64" i="12" s="1"/>
  <c r="Q64" i="12"/>
  <c r="O111" i="7"/>
  <c r="O106" i="7"/>
  <c r="O30" i="7"/>
  <c r="O62" i="7"/>
  <c r="O94" i="7"/>
  <c r="O126" i="7"/>
  <c r="O35" i="7"/>
  <c r="O67" i="7"/>
  <c r="O99" i="7"/>
  <c r="O131" i="7"/>
  <c r="O103" i="7"/>
  <c r="O39" i="7"/>
  <c r="O98" i="7"/>
  <c r="O34" i="7"/>
  <c r="O16" i="7"/>
  <c r="O32" i="7"/>
  <c r="O48" i="7"/>
  <c r="O64" i="7"/>
  <c r="O80" i="7"/>
  <c r="O96" i="7"/>
  <c r="O112" i="7"/>
  <c r="O128" i="7"/>
  <c r="O21" i="7"/>
  <c r="O37" i="7"/>
  <c r="O53" i="7"/>
  <c r="O69" i="7"/>
  <c r="O85" i="7"/>
  <c r="O101" i="7"/>
  <c r="O117" i="7"/>
  <c r="O133" i="7"/>
  <c r="O79" i="7"/>
  <c r="O74" i="7"/>
  <c r="O38" i="7"/>
  <c r="O70" i="7"/>
  <c r="O102" i="7"/>
  <c r="O134" i="7"/>
  <c r="O43" i="7"/>
  <c r="O75" i="7"/>
  <c r="R128" i="7" s="1"/>
  <c r="O107" i="7"/>
  <c r="O87" i="7"/>
  <c r="O23" i="7"/>
  <c r="O82" i="7"/>
  <c r="O18" i="7"/>
  <c r="O20" i="7"/>
  <c r="O36" i="7"/>
  <c r="O52" i="7"/>
  <c r="O68" i="7"/>
  <c r="O84" i="7"/>
  <c r="O100" i="7"/>
  <c r="O116" i="7"/>
  <c r="O132" i="7"/>
  <c r="O25" i="7"/>
  <c r="O41" i="7"/>
  <c r="O57" i="7"/>
  <c r="O73" i="7"/>
  <c r="O89" i="7"/>
  <c r="O105" i="7"/>
  <c r="O121" i="7"/>
  <c r="Q136" i="12"/>
  <c r="P136" i="12"/>
  <c r="Q98" i="12"/>
  <c r="R108" i="12" s="1"/>
  <c r="P84" i="12"/>
  <c r="Q84" i="12"/>
  <c r="H81" i="12"/>
  <c r="J81" i="12" s="1"/>
  <c r="D136" i="13"/>
  <c r="P136" i="13"/>
  <c r="Q136" i="13"/>
  <c r="P119" i="13"/>
  <c r="J84" i="13"/>
  <c r="D37" i="13"/>
  <c r="P96" i="7"/>
  <c r="Q96" i="7"/>
  <c r="H96" i="7"/>
  <c r="J96" i="7" s="1"/>
  <c r="D96" i="7"/>
  <c r="O115" i="7"/>
  <c r="O51" i="7"/>
  <c r="O110" i="7"/>
  <c r="O46" i="7"/>
  <c r="O47" i="7"/>
  <c r="P134" i="12"/>
  <c r="P69" i="12"/>
  <c r="H129" i="12"/>
  <c r="J129" i="12"/>
  <c r="P129" i="12"/>
  <c r="Q129" i="12"/>
  <c r="H115" i="12"/>
  <c r="J115" i="12" s="1"/>
  <c r="Q115" i="12"/>
  <c r="Q100" i="12"/>
  <c r="H100" i="12"/>
  <c r="J100" i="12" s="1"/>
  <c r="P100" i="12"/>
  <c r="H135" i="7"/>
  <c r="J135" i="7" s="1"/>
  <c r="D135" i="7"/>
  <c r="P135" i="7"/>
  <c r="H129" i="7"/>
  <c r="Q129" i="7"/>
  <c r="P129" i="7"/>
  <c r="Q89" i="10"/>
  <c r="P89" i="10"/>
  <c r="H131" i="12"/>
  <c r="J131" i="12" s="1"/>
  <c r="Q131" i="12"/>
  <c r="H117" i="12"/>
  <c r="J117" i="12" s="1"/>
  <c r="Q71" i="12"/>
  <c r="H61" i="12"/>
  <c r="J61" i="12" s="1"/>
  <c r="P61" i="12"/>
  <c r="J131" i="13"/>
  <c r="P87" i="7"/>
  <c r="H87" i="7"/>
  <c r="H51" i="7"/>
  <c r="Q51" i="7"/>
  <c r="P51" i="7"/>
  <c r="D16" i="13"/>
  <c r="D15" i="10"/>
  <c r="P129" i="13"/>
  <c r="I34" i="7"/>
  <c r="I67" i="10"/>
  <c r="C61" i="10"/>
  <c r="I60" i="10"/>
  <c r="J60" i="10" s="1"/>
  <c r="C47" i="10"/>
  <c r="D47" i="10" s="1"/>
  <c r="I54" i="10"/>
  <c r="C60" i="10"/>
  <c r="D60" i="10" s="1"/>
  <c r="I61" i="10"/>
  <c r="J61" i="10" s="1"/>
  <c r="I64" i="10"/>
  <c r="C67" i="10"/>
  <c r="D67" i="10" s="1"/>
  <c r="C73" i="10"/>
  <c r="I83" i="10"/>
  <c r="I97" i="10"/>
  <c r="C99" i="10"/>
  <c r="I101" i="10"/>
  <c r="C103" i="10"/>
  <c r="I105" i="10"/>
  <c r="C107" i="10"/>
  <c r="I109" i="10"/>
  <c r="C113" i="10"/>
  <c r="C116" i="10"/>
  <c r="I118" i="10"/>
  <c r="I120" i="10"/>
  <c r="J120" i="10"/>
  <c r="I125" i="10"/>
  <c r="J125" i="10" s="1"/>
  <c r="C127" i="10"/>
  <c r="I131" i="10"/>
  <c r="J131" i="10" s="1"/>
  <c r="C135" i="10"/>
  <c r="D135" i="10"/>
  <c r="E128" i="10" s="1"/>
  <c r="F128" i="10" s="1"/>
  <c r="C28" i="10"/>
  <c r="D28" i="10" s="1"/>
  <c r="C43" i="10"/>
  <c r="D43" i="10"/>
  <c r="C57" i="10"/>
  <c r="D57" i="10" s="1"/>
  <c r="I75" i="10"/>
  <c r="J75" i="10"/>
  <c r="C87" i="10"/>
  <c r="I90" i="10"/>
  <c r="I92" i="10"/>
  <c r="I94" i="10"/>
  <c r="I98" i="10"/>
  <c r="J98" i="10" s="1"/>
  <c r="C100" i="10"/>
  <c r="I102" i="10"/>
  <c r="J102" i="10" s="1"/>
  <c r="C104" i="10"/>
  <c r="D104" i="10" s="1"/>
  <c r="I106" i="10"/>
  <c r="J106" i="10"/>
  <c r="C108" i="10"/>
  <c r="D108" i="10" s="1"/>
  <c r="I110" i="10"/>
  <c r="J110" i="10" s="1"/>
  <c r="I112" i="10"/>
  <c r="C114" i="10"/>
  <c r="C117" i="10"/>
  <c r="C124" i="10"/>
  <c r="D124" i="10" s="1"/>
  <c r="R121" i="10"/>
  <c r="R88" i="7"/>
  <c r="S88" i="7" s="1"/>
  <c r="R30" i="7"/>
  <c r="R54" i="10"/>
  <c r="E135" i="10"/>
  <c r="F135" i="10" s="1"/>
  <c r="R21" i="12"/>
  <c r="R124" i="12"/>
  <c r="S124" i="12" s="1"/>
  <c r="R22" i="12"/>
  <c r="D58" i="12"/>
  <c r="Q32" i="12"/>
  <c r="D32" i="12"/>
  <c r="D93" i="13"/>
  <c r="Q93" i="13"/>
  <c r="P93" i="13"/>
  <c r="P90" i="13"/>
  <c r="D88" i="13"/>
  <c r="P40" i="13"/>
  <c r="Q40" i="13"/>
  <c r="D40" i="13"/>
  <c r="P36" i="13"/>
  <c r="Q104" i="7"/>
  <c r="R104" i="7" s="1"/>
  <c r="P104" i="7"/>
  <c r="H104" i="7"/>
  <c r="J104" i="7" s="1"/>
  <c r="D104" i="7"/>
  <c r="Q73" i="9"/>
  <c r="R73" i="9" s="1"/>
  <c r="P34" i="9"/>
  <c r="D34" i="9"/>
  <c r="P29" i="9"/>
  <c r="D25" i="9"/>
  <c r="Q104" i="13"/>
  <c r="D63" i="7"/>
  <c r="P32" i="7"/>
  <c r="H32" i="7"/>
  <c r="J32" i="7" s="1"/>
  <c r="D32" i="7"/>
  <c r="Q32" i="7"/>
  <c r="H25" i="7"/>
  <c r="J25" i="7" s="1"/>
  <c r="P25" i="7"/>
  <c r="D25" i="7"/>
  <c r="H22" i="7"/>
  <c r="J22" i="7" s="1"/>
  <c r="D22" i="7"/>
  <c r="P22" i="7"/>
  <c r="Q22" i="7"/>
  <c r="R22" i="7" s="1"/>
  <c r="D120" i="12"/>
  <c r="P126" i="12"/>
  <c r="Q126" i="12"/>
  <c r="R136" i="12" s="1"/>
  <c r="S136" i="12" s="1"/>
  <c r="H126" i="12"/>
  <c r="J126" i="12" s="1"/>
  <c r="D126" i="12"/>
  <c r="P64" i="12"/>
  <c r="D64" i="12"/>
  <c r="Q50" i="12"/>
  <c r="Q81" i="13"/>
  <c r="D81" i="13"/>
  <c r="P81" i="13"/>
  <c r="D52" i="13"/>
  <c r="P115" i="12"/>
  <c r="D115" i="12"/>
  <c r="P111" i="12"/>
  <c r="H84" i="12"/>
  <c r="J84" i="12" s="1"/>
  <c r="D84" i="12"/>
  <c r="D64" i="13"/>
  <c r="Q87" i="13"/>
  <c r="P87" i="13"/>
  <c r="D87" i="13"/>
  <c r="Q83" i="13"/>
  <c r="D83" i="13"/>
  <c r="P83" i="13"/>
  <c r="P64" i="13"/>
  <c r="P60" i="13"/>
  <c r="D16" i="7"/>
  <c r="Q16" i="7"/>
  <c r="P118" i="10"/>
  <c r="Q118" i="10"/>
  <c r="P60" i="10"/>
  <c r="Q60" i="10"/>
  <c r="R60" i="10" s="1"/>
  <c r="P54" i="10"/>
  <c r="S54" i="10" s="1"/>
  <c r="D116" i="12"/>
  <c r="D75" i="13"/>
  <c r="Q75" i="13"/>
  <c r="Q100" i="10"/>
  <c r="D84" i="13"/>
  <c r="H104" i="12"/>
  <c r="J104" i="12" s="1"/>
  <c r="Q25" i="12"/>
  <c r="P25" i="12"/>
  <c r="H103" i="7"/>
  <c r="J103" i="7" s="1"/>
  <c r="Q103" i="7"/>
  <c r="Q92" i="12"/>
  <c r="H92" i="12"/>
  <c r="J92" i="12" s="1"/>
  <c r="P65" i="12"/>
  <c r="P40" i="7"/>
  <c r="Q40" i="7"/>
  <c r="R40" i="7" s="1"/>
  <c r="P16" i="10"/>
  <c r="Q16" i="10"/>
  <c r="P51" i="10" l="1"/>
  <c r="R24" i="7"/>
  <c r="E134" i="10"/>
  <c r="F134" i="10" s="1"/>
  <c r="R68" i="7"/>
  <c r="E130" i="10"/>
  <c r="F130" i="10" s="1"/>
  <c r="R81" i="12"/>
  <c r="R134" i="7"/>
  <c r="S134" i="7" s="1"/>
  <c r="J51" i="7"/>
  <c r="R74" i="7"/>
  <c r="S74" i="7" s="1"/>
  <c r="R41" i="7"/>
  <c r="R16" i="10"/>
  <c r="E131" i="10"/>
  <c r="F131" i="10" s="1"/>
  <c r="R72" i="7"/>
  <c r="R93" i="7"/>
  <c r="R135" i="7"/>
  <c r="R96" i="7"/>
  <c r="J77" i="7"/>
  <c r="R61" i="10"/>
  <c r="S61" i="10" s="1"/>
  <c r="O64" i="9"/>
  <c r="O41" i="9"/>
  <c r="O99" i="9"/>
  <c r="O80" i="9"/>
  <c r="O65" i="9"/>
  <c r="J135" i="12"/>
  <c r="D90" i="12"/>
  <c r="R76" i="12"/>
  <c r="J58" i="12"/>
  <c r="J34" i="12"/>
  <c r="J112" i="13"/>
  <c r="J104" i="13"/>
  <c r="J93" i="13"/>
  <c r="D22" i="13"/>
  <c r="J76" i="7"/>
  <c r="D60" i="7"/>
  <c r="J49" i="7"/>
  <c r="J36" i="7"/>
  <c r="J29" i="7"/>
  <c r="J127" i="10"/>
  <c r="K127" i="10" s="1"/>
  <c r="L127" i="10" s="1"/>
  <c r="J124" i="10"/>
  <c r="D112" i="10"/>
  <c r="J88" i="10"/>
  <c r="J66" i="10"/>
  <c r="D59" i="10"/>
  <c r="R52" i="10"/>
  <c r="J33" i="10"/>
  <c r="R26" i="10"/>
  <c r="R80" i="9"/>
  <c r="R77" i="9"/>
  <c r="J73" i="9"/>
  <c r="R62" i="9"/>
  <c r="D20" i="9"/>
  <c r="J30" i="7"/>
  <c r="R99" i="7"/>
  <c r="H128" i="12"/>
  <c r="J128" i="12" s="1"/>
  <c r="J113" i="12"/>
  <c r="J57" i="12"/>
  <c r="J134" i="13"/>
  <c r="K134" i="13" s="1"/>
  <c r="L134" i="13" s="1"/>
  <c r="D126" i="13"/>
  <c r="D112" i="13"/>
  <c r="J61" i="13"/>
  <c r="J53" i="13"/>
  <c r="J70" i="7"/>
  <c r="J57" i="7"/>
  <c r="R48" i="7"/>
  <c r="J28" i="7"/>
  <c r="D127" i="10"/>
  <c r="J91" i="10"/>
  <c r="J84" i="10"/>
  <c r="J62" i="10"/>
  <c r="R48" i="10"/>
  <c r="J44" i="10"/>
  <c r="D33" i="10"/>
  <c r="J21" i="10"/>
  <c r="D84" i="9"/>
  <c r="R50" i="9"/>
  <c r="S50" i="9" s="1"/>
  <c r="R77" i="7"/>
  <c r="R93" i="9"/>
  <c r="E128" i="9"/>
  <c r="F128" i="9" s="1"/>
  <c r="R61" i="9"/>
  <c r="J84" i="7"/>
  <c r="J96" i="12"/>
  <c r="D56" i="12"/>
  <c r="J32" i="12"/>
  <c r="J24" i="12"/>
  <c r="J107" i="13"/>
  <c r="J97" i="13"/>
  <c r="J86" i="13"/>
  <c r="J74" i="13"/>
  <c r="J50" i="13"/>
  <c r="R111" i="7"/>
  <c r="J107" i="7"/>
  <c r="D101" i="7"/>
  <c r="J90" i="7"/>
  <c r="D120" i="10"/>
  <c r="D117" i="10"/>
  <c r="J108" i="10"/>
  <c r="J105" i="10"/>
  <c r="J76" i="10"/>
  <c r="J73" i="10"/>
  <c r="J65" i="10"/>
  <c r="J40" i="10"/>
  <c r="R117" i="9"/>
  <c r="R87" i="9"/>
  <c r="R83" i="9"/>
  <c r="R76" i="9"/>
  <c r="R72" i="9"/>
  <c r="S72" i="9" s="1"/>
  <c r="E129" i="10"/>
  <c r="F129" i="10" s="1"/>
  <c r="R47" i="7"/>
  <c r="R118" i="7"/>
  <c r="S118" i="7" s="1"/>
  <c r="J127" i="12"/>
  <c r="K132" i="12" s="1"/>
  <c r="L132" i="12" s="1"/>
  <c r="R97" i="12"/>
  <c r="D32" i="13"/>
  <c r="J26" i="13"/>
  <c r="R114" i="7"/>
  <c r="D106" i="7"/>
  <c r="C56" i="7"/>
  <c r="I51" i="7"/>
  <c r="J47" i="7"/>
  <c r="I33" i="7"/>
  <c r="J33" i="7" s="1"/>
  <c r="J119" i="10"/>
  <c r="C105" i="10"/>
  <c r="C97" i="10"/>
  <c r="J90" i="10"/>
  <c r="R65" i="10"/>
  <c r="I57" i="10"/>
  <c r="C54" i="10"/>
  <c r="D54" i="10" s="1"/>
  <c r="R51" i="10"/>
  <c r="I43" i="10"/>
  <c r="J43" i="10" s="1"/>
  <c r="J20" i="10"/>
  <c r="O101" i="9"/>
  <c r="O51" i="9"/>
  <c r="R51" i="9" s="1"/>
  <c r="S51" i="9" s="1"/>
  <c r="O131" i="9"/>
  <c r="J129" i="7"/>
  <c r="R56" i="10"/>
  <c r="S56" i="10" s="1"/>
  <c r="R85" i="10"/>
  <c r="Q130" i="12"/>
  <c r="D86" i="12"/>
  <c r="J38" i="12"/>
  <c r="J30" i="12"/>
  <c r="J120" i="13"/>
  <c r="J91" i="13"/>
  <c r="J68" i="13"/>
  <c r="J52" i="13"/>
  <c r="J44" i="13"/>
  <c r="J28" i="13"/>
  <c r="J16" i="13"/>
  <c r="D105" i="7"/>
  <c r="D97" i="10"/>
  <c r="J79" i="10"/>
  <c r="J68" i="10"/>
  <c r="J64" i="10"/>
  <c r="J57" i="10"/>
  <c r="R99" i="9"/>
  <c r="R67" i="9"/>
  <c r="O109" i="9"/>
  <c r="R110" i="9" s="1"/>
  <c r="O35" i="9"/>
  <c r="O112" i="9"/>
  <c r="O129" i="10"/>
  <c r="R133" i="10" s="1"/>
  <c r="S133" i="10" s="1"/>
  <c r="O35" i="10"/>
  <c r="O27" i="7"/>
  <c r="O15" i="7"/>
  <c r="R14" i="7" s="1"/>
  <c r="D117" i="12"/>
  <c r="D69" i="12"/>
  <c r="D125" i="13"/>
  <c r="J94" i="13"/>
  <c r="J73" i="13"/>
  <c r="J65" i="13"/>
  <c r="J57" i="13"/>
  <c r="J49" i="13"/>
  <c r="J41" i="13"/>
  <c r="D39" i="13"/>
  <c r="J33" i="13"/>
  <c r="J23" i="13"/>
  <c r="B3" i="13"/>
  <c r="I93" i="7"/>
  <c r="I83" i="7"/>
  <c r="I77" i="7"/>
  <c r="C72" i="7"/>
  <c r="D72" i="7" s="1"/>
  <c r="C65" i="7"/>
  <c r="D65" i="7" s="1"/>
  <c r="C61" i="7"/>
  <c r="C58" i="7"/>
  <c r="I55" i="7"/>
  <c r="I50" i="7"/>
  <c r="D122" i="10"/>
  <c r="D116" i="10"/>
  <c r="C75" i="10"/>
  <c r="D75" i="10" s="1"/>
  <c r="C64" i="10"/>
  <c r="D64" i="10" s="1"/>
  <c r="R57" i="10"/>
  <c r="R50" i="10"/>
  <c r="J23" i="10"/>
  <c r="J15" i="10"/>
  <c r="J112" i="9"/>
  <c r="R19" i="10"/>
  <c r="R49" i="10"/>
  <c r="S49" i="10" s="1"/>
  <c r="R28" i="10"/>
  <c r="R133" i="12"/>
  <c r="S133" i="12" s="1"/>
  <c r="R79" i="9"/>
  <c r="R52" i="9"/>
  <c r="K134" i="9"/>
  <c r="L134" i="9" s="1"/>
  <c r="O132" i="9"/>
  <c r="O19" i="9"/>
  <c r="O104" i="9"/>
  <c r="R103" i="9" s="1"/>
  <c r="S103" i="9" s="1"/>
  <c r="O48" i="10"/>
  <c r="R47" i="10" s="1"/>
  <c r="S47" i="10" s="1"/>
  <c r="O19" i="10"/>
  <c r="O30" i="9"/>
  <c r="H86" i="12"/>
  <c r="P130" i="12"/>
  <c r="R31" i="10"/>
  <c r="S31" i="10" s="1"/>
  <c r="J124" i="12"/>
  <c r="J116" i="12"/>
  <c r="D20" i="12"/>
  <c r="J127" i="13"/>
  <c r="J113" i="13"/>
  <c r="J105" i="13"/>
  <c r="J102" i="13"/>
  <c r="J99" i="13"/>
  <c r="I75" i="13"/>
  <c r="C73" i="13"/>
  <c r="J70" i="13"/>
  <c r="I67" i="13"/>
  <c r="C65" i="13"/>
  <c r="D65" i="13" s="1"/>
  <c r="I59" i="13"/>
  <c r="C57" i="13"/>
  <c r="I51" i="13"/>
  <c r="J51" i="13" s="1"/>
  <c r="C49" i="13"/>
  <c r="I43" i="13"/>
  <c r="J43" i="13" s="1"/>
  <c r="C41" i="13"/>
  <c r="I35" i="13"/>
  <c r="C33" i="13"/>
  <c r="I30" i="13"/>
  <c r="I27" i="13"/>
  <c r="J113" i="7"/>
  <c r="J93" i="7"/>
  <c r="I87" i="7"/>
  <c r="J87" i="7" s="1"/>
  <c r="C83" i="7"/>
  <c r="I80" i="7"/>
  <c r="I67" i="7"/>
  <c r="R61" i="7"/>
  <c r="D15" i="7"/>
  <c r="J121" i="10"/>
  <c r="J115" i="10"/>
  <c r="J112" i="10"/>
  <c r="J109" i="10"/>
  <c r="J101" i="10"/>
  <c r="J89" i="10"/>
  <c r="J82" i="10"/>
  <c r="J78" i="10"/>
  <c r="J71" i="10"/>
  <c r="J56" i="10"/>
  <c r="R98" i="9"/>
  <c r="R66" i="9"/>
  <c r="E135" i="9"/>
  <c r="F135" i="9" s="1"/>
  <c r="R24" i="10"/>
  <c r="S24" i="10" s="1"/>
  <c r="D59" i="12"/>
  <c r="J35" i="12"/>
  <c r="J19" i="12"/>
  <c r="D99" i="13"/>
  <c r="D90" i="13"/>
  <c r="J67" i="13"/>
  <c r="D62" i="13"/>
  <c r="J59" i="13"/>
  <c r="J35" i="13"/>
  <c r="D33" i="13"/>
  <c r="J27" i="13"/>
  <c r="J25" i="13"/>
  <c r="J83" i="7"/>
  <c r="R54" i="7"/>
  <c r="R37" i="7"/>
  <c r="J45" i="10"/>
  <c r="J26" i="10"/>
  <c r="R108" i="9"/>
  <c r="D105" i="9"/>
  <c r="H111" i="12"/>
  <c r="J111" i="12" s="1"/>
  <c r="P32" i="12"/>
  <c r="Q24" i="12"/>
  <c r="H127" i="7"/>
  <c r="J127" i="7" s="1"/>
  <c r="D57" i="12"/>
  <c r="H87" i="12"/>
  <c r="J87" i="12" s="1"/>
  <c r="D45" i="10"/>
  <c r="R114" i="9"/>
  <c r="D115" i="7"/>
  <c r="Q92" i="10"/>
  <c r="H56" i="12"/>
  <c r="J56" i="12" s="1"/>
  <c r="P18" i="10"/>
  <c r="J118" i="9"/>
  <c r="J81" i="10"/>
  <c r="H71" i="12"/>
  <c r="J71" i="12" s="1"/>
  <c r="R23" i="10"/>
  <c r="S23" i="10" s="1"/>
  <c r="D27" i="7"/>
  <c r="D127" i="7"/>
  <c r="Q49" i="7"/>
  <c r="R49" i="7" s="1"/>
  <c r="J69" i="10"/>
  <c r="P111" i="10"/>
  <c r="D16" i="12"/>
  <c r="J50" i="12"/>
  <c r="D63" i="12"/>
  <c r="J69" i="9"/>
  <c r="D24" i="12"/>
  <c r="J77" i="9"/>
  <c r="D95" i="9"/>
  <c r="D21" i="13"/>
  <c r="J126" i="13"/>
  <c r="Q60" i="7"/>
  <c r="R60" i="7" s="1"/>
  <c r="P14" i="10"/>
  <c r="H44" i="7"/>
  <c r="J44" i="7" s="1"/>
  <c r="J80" i="9"/>
  <c r="J77" i="10"/>
  <c r="H40" i="12"/>
  <c r="J40" i="12" s="1"/>
  <c r="Q92" i="7"/>
  <c r="R92" i="7" s="1"/>
  <c r="H16" i="12"/>
  <c r="J16" i="12" s="1"/>
  <c r="P34" i="12"/>
  <c r="Q27" i="7"/>
  <c r="R27" i="7" s="1"/>
  <c r="S27" i="7" s="1"/>
  <c r="P95" i="12"/>
  <c r="P57" i="12"/>
  <c r="P26" i="10"/>
  <c r="J62" i="9"/>
  <c r="D73" i="12"/>
  <c r="J104" i="9"/>
  <c r="D114" i="12"/>
  <c r="J97" i="9"/>
  <c r="D108" i="9"/>
  <c r="D74" i="10"/>
  <c r="D92" i="10"/>
  <c r="D119" i="13"/>
  <c r="Q44" i="7"/>
  <c r="R44" i="7" s="1"/>
  <c r="S44" i="7" s="1"/>
  <c r="D30" i="7"/>
  <c r="Q82" i="10"/>
  <c r="P14" i="7"/>
  <c r="H60" i="7"/>
  <c r="J60" i="7" s="1"/>
  <c r="P73" i="12"/>
  <c r="D40" i="12"/>
  <c r="H92" i="7"/>
  <c r="J92" i="7" s="1"/>
  <c r="H121" i="12"/>
  <c r="J121" i="12" s="1"/>
  <c r="Q112" i="7"/>
  <c r="R112" i="7" s="1"/>
  <c r="S112" i="7" s="1"/>
  <c r="Q16" i="12"/>
  <c r="R26" i="12" s="1"/>
  <c r="S26" i="12" s="1"/>
  <c r="D34" i="12"/>
  <c r="P26" i="12"/>
  <c r="D49" i="7"/>
  <c r="Q95" i="12"/>
  <c r="H119" i="12"/>
  <c r="Q57" i="12"/>
  <c r="J114" i="9"/>
  <c r="D92" i="7"/>
  <c r="J55" i="10"/>
  <c r="D67" i="7"/>
  <c r="J29" i="13"/>
  <c r="P115" i="7"/>
  <c r="Q74" i="10"/>
  <c r="R74" i="10" s="1"/>
  <c r="S74" i="10" s="1"/>
  <c r="Q115" i="7"/>
  <c r="R115" i="7" s="1"/>
  <c r="P40" i="12"/>
  <c r="H112" i="7"/>
  <c r="J112" i="7" s="1"/>
  <c r="P81" i="12"/>
  <c r="S81" i="12" s="1"/>
  <c r="D79" i="12"/>
  <c r="R36" i="12"/>
  <c r="S36" i="12" s="1"/>
  <c r="R105" i="12"/>
  <c r="Q34" i="12"/>
  <c r="P114" i="12"/>
  <c r="P49" i="7"/>
  <c r="S49" i="7" s="1"/>
  <c r="Q67" i="7"/>
  <c r="R67" i="7" s="1"/>
  <c r="S67" i="7" s="1"/>
  <c r="P119" i="12"/>
  <c r="D65" i="12"/>
  <c r="D71" i="12"/>
  <c r="Q73" i="12"/>
  <c r="H65" i="12"/>
  <c r="J65" i="12" s="1"/>
  <c r="H79" i="12"/>
  <c r="D87" i="12"/>
  <c r="H67" i="7"/>
  <c r="J67" i="7" s="1"/>
  <c r="Q79" i="12"/>
  <c r="D44" i="7"/>
  <c r="D18" i="10"/>
  <c r="D52" i="10"/>
  <c r="D85" i="10"/>
  <c r="J123" i="10"/>
  <c r="D18" i="13"/>
  <c r="S108" i="9"/>
  <c r="D73" i="9"/>
  <c r="Q66" i="10"/>
  <c r="R66" i="10" s="1"/>
  <c r="S66" i="10" s="1"/>
  <c r="H62" i="12"/>
  <c r="J62" i="12" s="1"/>
  <c r="Q116" i="12"/>
  <c r="H46" i="12"/>
  <c r="J46" i="12" s="1"/>
  <c r="J19" i="9"/>
  <c r="D22" i="12"/>
  <c r="D114" i="10"/>
  <c r="J94" i="10"/>
  <c r="P86" i="12"/>
  <c r="P45" i="13"/>
  <c r="R70" i="10"/>
  <c r="P77" i="12"/>
  <c r="H27" i="7"/>
  <c r="J27" i="7" s="1"/>
  <c r="P102" i="12"/>
  <c r="H101" i="12"/>
  <c r="J101" i="12" s="1"/>
  <c r="P127" i="10"/>
  <c r="Q107" i="7"/>
  <c r="R107" i="7" s="1"/>
  <c r="P110" i="12"/>
  <c r="J94" i="9"/>
  <c r="D125" i="12"/>
  <c r="D94" i="12"/>
  <c r="D58" i="9"/>
  <c r="D90" i="7"/>
  <c r="Q98" i="10"/>
  <c r="D86" i="13"/>
  <c r="P125" i="12"/>
  <c r="Q81" i="10"/>
  <c r="J39" i="9"/>
  <c r="P116" i="12"/>
  <c r="D89" i="13"/>
  <c r="D103" i="10"/>
  <c r="D45" i="13"/>
  <c r="D30" i="12"/>
  <c r="Q39" i="12"/>
  <c r="D29" i="13"/>
  <c r="Q98" i="7"/>
  <c r="Q109" i="12"/>
  <c r="R119" i="12" s="1"/>
  <c r="P101" i="12"/>
  <c r="Q127" i="10"/>
  <c r="Q117" i="7"/>
  <c r="R117" i="7" s="1"/>
  <c r="S117" i="7" s="1"/>
  <c r="Q50" i="13"/>
  <c r="Q34" i="13"/>
  <c r="D90" i="9"/>
  <c r="D91" i="10"/>
  <c r="Q103" i="10"/>
  <c r="Q85" i="7"/>
  <c r="R85" i="7" s="1"/>
  <c r="S85" i="7" s="1"/>
  <c r="D92" i="13"/>
  <c r="Q110" i="12"/>
  <c r="Q28" i="7"/>
  <c r="Q107" i="13"/>
  <c r="P89" i="13"/>
  <c r="P93" i="12"/>
  <c r="P30" i="12"/>
  <c r="J58" i="9"/>
  <c r="P124" i="10"/>
  <c r="Q101" i="7"/>
  <c r="R101" i="7" s="1"/>
  <c r="P98" i="7"/>
  <c r="H109" i="12"/>
  <c r="J109" i="12" s="1"/>
  <c r="D98" i="7"/>
  <c r="Q42" i="13"/>
  <c r="D97" i="9"/>
  <c r="D38" i="12"/>
  <c r="D61" i="12"/>
  <c r="D85" i="12"/>
  <c r="D51" i="9"/>
  <c r="D107" i="7"/>
  <c r="D28" i="7"/>
  <c r="D111" i="10"/>
  <c r="Q91" i="7"/>
  <c r="R91" i="7" s="1"/>
  <c r="D77" i="13"/>
  <c r="D110" i="12"/>
  <c r="P85" i="12"/>
  <c r="H93" i="12"/>
  <c r="J93" i="12" s="1"/>
  <c r="P101" i="7"/>
  <c r="P95" i="13"/>
  <c r="P55" i="12"/>
  <c r="P29" i="13"/>
  <c r="D117" i="7"/>
  <c r="D55" i="12"/>
  <c r="D31" i="9"/>
  <c r="D118" i="9"/>
  <c r="D126" i="9"/>
  <c r="J111" i="10"/>
  <c r="Q106" i="10"/>
  <c r="R106" i="10" s="1"/>
  <c r="S106" i="10" s="1"/>
  <c r="D34" i="13"/>
  <c r="Q52" i="7"/>
  <c r="R52" i="7" s="1"/>
  <c r="S52" i="7" s="1"/>
  <c r="P88" i="10"/>
  <c r="Q86" i="12"/>
  <c r="Q20" i="7"/>
  <c r="R20" i="7" s="1"/>
  <c r="S20" i="7" s="1"/>
  <c r="Q86" i="13"/>
  <c r="D93" i="12"/>
  <c r="J97" i="10"/>
  <c r="P117" i="12"/>
  <c r="H69" i="12"/>
  <c r="Q30" i="12"/>
  <c r="H101" i="7"/>
  <c r="D95" i="13"/>
  <c r="Q92" i="13"/>
  <c r="H55" i="12"/>
  <c r="J55" i="12" s="1"/>
  <c r="D20" i="7"/>
  <c r="D124" i="12"/>
  <c r="D69" i="9"/>
  <c r="D43" i="9"/>
  <c r="J20" i="13"/>
  <c r="H52" i="7"/>
  <c r="J52" i="7" s="1"/>
  <c r="Q77" i="10"/>
  <c r="R77" i="10" s="1"/>
  <c r="S77" i="10" s="1"/>
  <c r="H20" i="7"/>
  <c r="J20" i="7" s="1"/>
  <c r="P107" i="7"/>
  <c r="Q37" i="13"/>
  <c r="D107" i="13"/>
  <c r="Q74" i="13"/>
  <c r="Q117" i="12"/>
  <c r="R127" i="12" s="1"/>
  <c r="Q69" i="12"/>
  <c r="R79" i="12" s="1"/>
  <c r="S79" i="12" s="1"/>
  <c r="D58" i="13"/>
  <c r="Q97" i="13"/>
  <c r="D109" i="12"/>
  <c r="J125" i="12"/>
  <c r="D62" i="12"/>
  <c r="D55" i="9"/>
  <c r="D94" i="9"/>
  <c r="D91" i="7"/>
  <c r="D44" i="10"/>
  <c r="Q114" i="10"/>
  <c r="J100" i="13"/>
  <c r="J24" i="13"/>
  <c r="P91" i="7"/>
  <c r="P88" i="13"/>
  <c r="P122" i="10"/>
  <c r="Q65" i="13"/>
  <c r="D102" i="10"/>
  <c r="P33" i="13"/>
  <c r="D79" i="13"/>
  <c r="D122" i="13"/>
  <c r="Q126" i="13"/>
  <c r="D41" i="10"/>
  <c r="D15" i="13"/>
  <c r="D37" i="10"/>
  <c r="Q58" i="10"/>
  <c r="R58" i="10" s="1"/>
  <c r="S58" i="10" s="1"/>
  <c r="J87" i="9"/>
  <c r="Q79" i="13"/>
  <c r="Q116" i="10"/>
  <c r="P15" i="13"/>
  <c r="D48" i="10"/>
  <c r="Q122" i="13"/>
  <c r="P126" i="13"/>
  <c r="D65" i="10"/>
  <c r="D57" i="13"/>
  <c r="J90" i="9"/>
  <c r="J72" i="9"/>
  <c r="J121" i="9"/>
  <c r="J93" i="10"/>
  <c r="Q25" i="10"/>
  <c r="R25" i="10" s="1"/>
  <c r="S25" i="10" s="1"/>
  <c r="P97" i="10"/>
  <c r="Q21" i="10"/>
  <c r="R21" i="10" s="1"/>
  <c r="S21" i="10" s="1"/>
  <c r="D49" i="13"/>
  <c r="P65" i="10"/>
  <c r="S65" i="10" s="1"/>
  <c r="Q108" i="13"/>
  <c r="Q46" i="13"/>
  <c r="D118" i="13"/>
  <c r="D107" i="10"/>
  <c r="J50" i="9"/>
  <c r="P116" i="10"/>
  <c r="P57" i="13"/>
  <c r="D25" i="10"/>
  <c r="P87" i="10"/>
  <c r="J111" i="9"/>
  <c r="J100" i="9"/>
  <c r="Q41" i="10"/>
  <c r="R41" i="10" s="1"/>
  <c r="S41" i="10" s="1"/>
  <c r="J48" i="13"/>
  <c r="D41" i="13"/>
  <c r="D108" i="13"/>
  <c r="P118" i="13"/>
  <c r="D124" i="13"/>
  <c r="P48" i="10"/>
  <c r="J125" i="9"/>
  <c r="J117" i="9"/>
  <c r="J32" i="10"/>
  <c r="D21" i="10"/>
  <c r="J56" i="13"/>
  <c r="Q37" i="10"/>
  <c r="Q33" i="13"/>
  <c r="D46" i="13"/>
  <c r="J15" i="9"/>
  <c r="Q90" i="13"/>
  <c r="J118" i="10"/>
  <c r="D61" i="10"/>
  <c r="J54" i="9"/>
  <c r="Q124" i="13"/>
  <c r="D58" i="10"/>
  <c r="P115" i="13"/>
  <c r="J27" i="9"/>
  <c r="P49" i="13"/>
  <c r="D87" i="10"/>
  <c r="D94" i="13"/>
  <c r="J76" i="9"/>
  <c r="P41" i="13"/>
  <c r="P94" i="13"/>
  <c r="Q97" i="10"/>
  <c r="R97" i="10" s="1"/>
  <c r="P113" i="12"/>
  <c r="P48" i="7"/>
  <c r="S48" i="7" s="1"/>
  <c r="P70" i="7"/>
  <c r="Q121" i="12"/>
  <c r="R131" i="12" s="1"/>
  <c r="S131" i="12" s="1"/>
  <c r="H98" i="12"/>
  <c r="J98" i="12" s="1"/>
  <c r="Q36" i="12"/>
  <c r="Q113" i="12"/>
  <c r="D106" i="9"/>
  <c r="D70" i="7"/>
  <c r="P90" i="7"/>
  <c r="D36" i="7"/>
  <c r="P57" i="7"/>
  <c r="Q70" i="7"/>
  <c r="R70" i="7" s="1"/>
  <c r="P36" i="7"/>
  <c r="S77" i="7"/>
  <c r="P91" i="12"/>
  <c r="Q106" i="7"/>
  <c r="R106" i="7" s="1"/>
  <c r="D121" i="12"/>
  <c r="H85" i="7"/>
  <c r="S76" i="12"/>
  <c r="D113" i="12"/>
  <c r="S134" i="12"/>
  <c r="H91" i="12"/>
  <c r="D106" i="12"/>
  <c r="S66" i="9"/>
  <c r="D48" i="7"/>
  <c r="D38" i="9"/>
  <c r="Q28" i="12"/>
  <c r="S110" i="9"/>
  <c r="D28" i="12"/>
  <c r="D57" i="7"/>
  <c r="D36" i="12"/>
  <c r="D93" i="9"/>
  <c r="H48" i="7"/>
  <c r="J48" i="7" s="1"/>
  <c r="D42" i="9"/>
  <c r="H28" i="12"/>
  <c r="J28" i="12" s="1"/>
  <c r="Q57" i="7"/>
  <c r="R57" i="7" s="1"/>
  <c r="D110" i="9"/>
  <c r="Q53" i="7"/>
  <c r="R53" i="7" s="1"/>
  <c r="H94" i="12"/>
  <c r="J94" i="12" s="1"/>
  <c r="S106" i="9"/>
  <c r="Q52" i="12"/>
  <c r="R62" i="12" s="1"/>
  <c r="H106" i="7"/>
  <c r="J106" i="7" s="1"/>
  <c r="Q106" i="12"/>
  <c r="R116" i="12" s="1"/>
  <c r="D113" i="9"/>
  <c r="D85" i="7"/>
  <c r="P106" i="7"/>
  <c r="H106" i="12"/>
  <c r="J106" i="12" s="1"/>
  <c r="Q90" i="7"/>
  <c r="R90" i="7" s="1"/>
  <c r="P53" i="7"/>
  <c r="D35" i="12"/>
  <c r="H120" i="12"/>
  <c r="J120" i="12" s="1"/>
  <c r="Q58" i="12"/>
  <c r="D113" i="10"/>
  <c r="H43" i="12"/>
  <c r="J43" i="12" s="1"/>
  <c r="Q112" i="12"/>
  <c r="R122" i="12" s="1"/>
  <c r="Q90" i="12"/>
  <c r="R100" i="12" s="1"/>
  <c r="S100" i="12" s="1"/>
  <c r="P127" i="13"/>
  <c r="P90" i="12"/>
  <c r="D69" i="10"/>
  <c r="D82" i="9"/>
  <c r="D76" i="10"/>
  <c r="S99" i="7"/>
  <c r="J23" i="7"/>
  <c r="P67" i="13"/>
  <c r="P58" i="12"/>
  <c r="P43" i="12"/>
  <c r="H112" i="12"/>
  <c r="J112" i="12" s="1"/>
  <c r="P37" i="7"/>
  <c r="S37" i="7" s="1"/>
  <c r="P74" i="12"/>
  <c r="D127" i="13"/>
  <c r="D62" i="10"/>
  <c r="S79" i="9"/>
  <c r="J108" i="9"/>
  <c r="D57" i="9"/>
  <c r="D16" i="9"/>
  <c r="D43" i="12"/>
  <c r="D76" i="7"/>
  <c r="D80" i="10"/>
  <c r="Q102" i="10"/>
  <c r="Q23" i="7"/>
  <c r="R23" i="7" s="1"/>
  <c r="S23" i="7" s="1"/>
  <c r="Q106" i="13"/>
  <c r="D112" i="9"/>
  <c r="D114" i="7"/>
  <c r="D97" i="13"/>
  <c r="D116" i="13"/>
  <c r="Q76" i="10"/>
  <c r="Q72" i="13"/>
  <c r="P23" i="7"/>
  <c r="Q125" i="12"/>
  <c r="R135" i="12" s="1"/>
  <c r="S135" i="12" s="1"/>
  <c r="T135" i="12" s="1"/>
  <c r="U135" i="12" s="1"/>
  <c r="Q111" i="13"/>
  <c r="D114" i="13"/>
  <c r="S22" i="7"/>
  <c r="J83" i="10"/>
  <c r="H37" i="7"/>
  <c r="J37" i="7" s="1"/>
  <c r="H15" i="7"/>
  <c r="J15" i="7" s="1"/>
  <c r="J67" i="9"/>
  <c r="D115" i="9"/>
  <c r="H86" i="7"/>
  <c r="J86" i="7" s="1"/>
  <c r="Q85" i="12"/>
  <c r="R95" i="12" s="1"/>
  <c r="S95" i="12" s="1"/>
  <c r="P31" i="7"/>
  <c r="D106" i="10"/>
  <c r="D98" i="10"/>
  <c r="S16" i="10"/>
  <c r="H27" i="12"/>
  <c r="J27" i="12" s="1"/>
  <c r="Q110" i="10"/>
  <c r="R110" i="10" s="1"/>
  <c r="S110" i="10" s="1"/>
  <c r="D24" i="13"/>
  <c r="J48" i="10"/>
  <c r="Q114" i="13"/>
  <c r="J60" i="13"/>
  <c r="S57" i="10"/>
  <c r="P19" i="12"/>
  <c r="D34" i="10"/>
  <c r="D112" i="12"/>
  <c r="D127" i="9"/>
  <c r="D50" i="9"/>
  <c r="Q31" i="7"/>
  <c r="R31" i="7" s="1"/>
  <c r="Q116" i="13"/>
  <c r="Q120" i="12"/>
  <c r="R130" i="12" s="1"/>
  <c r="S130" i="12" s="1"/>
  <c r="Q103" i="13"/>
  <c r="Q34" i="10"/>
  <c r="R34" i="10" s="1"/>
  <c r="S34" i="10" s="1"/>
  <c r="D123" i="9"/>
  <c r="D24" i="9"/>
  <c r="D79" i="9"/>
  <c r="D86" i="9"/>
  <c r="D103" i="13"/>
  <c r="D31" i="7"/>
  <c r="R90" i="9"/>
  <c r="S90" i="9" s="1"/>
  <c r="D92" i="9"/>
  <c r="Q62" i="10"/>
  <c r="R62" i="10" s="1"/>
  <c r="S62" i="10" s="1"/>
  <c r="P113" i="10"/>
  <c r="S47" i="7"/>
  <c r="P69" i="10"/>
  <c r="P59" i="13"/>
  <c r="J124" i="13"/>
  <c r="J122" i="13"/>
  <c r="D111" i="13"/>
  <c r="P112" i="10"/>
  <c r="P39" i="13"/>
  <c r="P118" i="12"/>
  <c r="S52" i="10"/>
  <c r="Q47" i="13"/>
  <c r="P59" i="12"/>
  <c r="P66" i="12"/>
  <c r="D96" i="13"/>
  <c r="P96" i="13"/>
  <c r="Q18" i="7"/>
  <c r="R18" i="7" s="1"/>
  <c r="S18" i="7" s="1"/>
  <c r="J19" i="10"/>
  <c r="Q26" i="7"/>
  <c r="R26" i="7" s="1"/>
  <c r="S26" i="7" s="1"/>
  <c r="Q50" i="7"/>
  <c r="R50" i="7" s="1"/>
  <c r="S50" i="7" s="1"/>
  <c r="P86" i="7"/>
  <c r="J36" i="13"/>
  <c r="D53" i="7"/>
  <c r="S116" i="9"/>
  <c r="H89" i="12"/>
  <c r="J89" i="12" s="1"/>
  <c r="P96" i="12"/>
  <c r="H46" i="7"/>
  <c r="J46" i="7" s="1"/>
  <c r="P52" i="13"/>
  <c r="Q96" i="12"/>
  <c r="R106" i="12" s="1"/>
  <c r="S106" i="12" s="1"/>
  <c r="P46" i="7"/>
  <c r="P111" i="7"/>
  <c r="S111" i="7" s="1"/>
  <c r="D55" i="13"/>
  <c r="Q39" i="13"/>
  <c r="H118" i="12"/>
  <c r="J118" i="12" s="1"/>
  <c r="J67" i="10"/>
  <c r="Q59" i="12"/>
  <c r="Q28" i="13"/>
  <c r="P14" i="12"/>
  <c r="D47" i="9"/>
  <c r="P112" i="13"/>
  <c r="D29" i="12"/>
  <c r="J120" i="9"/>
  <c r="D75" i="12"/>
  <c r="H126" i="7"/>
  <c r="J126" i="7" s="1"/>
  <c r="K126" i="7" s="1"/>
  <c r="L126" i="7" s="1"/>
  <c r="Q38" i="12"/>
  <c r="D74" i="13"/>
  <c r="P38" i="12"/>
  <c r="D84" i="7"/>
  <c r="P105" i="9"/>
  <c r="H103" i="12"/>
  <c r="J103" i="12" s="1"/>
  <c r="Q55" i="13"/>
  <c r="D80" i="7"/>
  <c r="D118" i="12"/>
  <c r="H59" i="12"/>
  <c r="J59" i="12" s="1"/>
  <c r="P110" i="13"/>
  <c r="R46" i="10"/>
  <c r="S46" i="10" s="1"/>
  <c r="H14" i="12"/>
  <c r="Q112" i="13"/>
  <c r="Q123" i="10"/>
  <c r="D31" i="10"/>
  <c r="H26" i="7"/>
  <c r="J26" i="7" s="1"/>
  <c r="D96" i="12"/>
  <c r="J57" i="9"/>
  <c r="Q24" i="13"/>
  <c r="D31" i="13"/>
  <c r="P62" i="12"/>
  <c r="P33" i="7"/>
  <c r="Q84" i="7"/>
  <c r="R84" i="7" s="1"/>
  <c r="S84" i="7" s="1"/>
  <c r="D118" i="10"/>
  <c r="J107" i="10"/>
  <c r="J99" i="10"/>
  <c r="J87" i="10"/>
  <c r="H111" i="7"/>
  <c r="J111" i="7" s="1"/>
  <c r="H80" i="7"/>
  <c r="J80" i="7" s="1"/>
  <c r="P20" i="9"/>
  <c r="P21" i="12"/>
  <c r="D50" i="7"/>
  <c r="D61" i="7"/>
  <c r="J98" i="9"/>
  <c r="D107" i="9"/>
  <c r="D86" i="7"/>
  <c r="D123" i="10"/>
  <c r="H58" i="7"/>
  <c r="J58" i="7" s="1"/>
  <c r="D68" i="13"/>
  <c r="D76" i="13"/>
  <c r="P39" i="7"/>
  <c r="D33" i="7"/>
  <c r="D60" i="13"/>
  <c r="Q80" i="7"/>
  <c r="D36" i="13"/>
  <c r="Q83" i="7"/>
  <c r="R83" i="7" s="1"/>
  <c r="S83" i="7" s="1"/>
  <c r="S93" i="9"/>
  <c r="D74" i="12"/>
  <c r="D21" i="12"/>
  <c r="R104" i="9"/>
  <c r="D26" i="7"/>
  <c r="Q76" i="13"/>
  <c r="D126" i="7"/>
  <c r="E126" i="7" s="1"/>
  <c r="F126" i="7" s="1"/>
  <c r="D28" i="13"/>
  <c r="P63" i="13"/>
  <c r="D115" i="13"/>
  <c r="H61" i="7"/>
  <c r="J61" i="7" s="1"/>
  <c r="S85" i="10"/>
  <c r="P16" i="13"/>
  <c r="R46" i="7"/>
  <c r="S96" i="7"/>
  <c r="H66" i="12"/>
  <c r="J66" i="12" s="1"/>
  <c r="H52" i="12"/>
  <c r="J52" i="12" s="1"/>
  <c r="P31" i="13"/>
  <c r="J33" i="9"/>
  <c r="D54" i="9"/>
  <c r="D102" i="9"/>
  <c r="D126" i="10"/>
  <c r="Q45" i="10"/>
  <c r="R45" i="10" s="1"/>
  <c r="S45" i="10" s="1"/>
  <c r="Q39" i="7"/>
  <c r="R39" i="7" s="1"/>
  <c r="H114" i="7"/>
  <c r="J114" i="7" s="1"/>
  <c r="Q126" i="7"/>
  <c r="R126" i="7" s="1"/>
  <c r="S126" i="7" s="1"/>
  <c r="H116" i="7"/>
  <c r="P61" i="7"/>
  <c r="S61" i="7" s="1"/>
  <c r="D110" i="13"/>
  <c r="J88" i="13"/>
  <c r="D116" i="7"/>
  <c r="P114" i="7"/>
  <c r="D111" i="7"/>
  <c r="D83" i="7"/>
  <c r="P84" i="9"/>
  <c r="Q112" i="10"/>
  <c r="R112" i="10" s="1"/>
  <c r="D46" i="7"/>
  <c r="K125" i="12"/>
  <c r="L125" i="12" s="1"/>
  <c r="S21" i="12"/>
  <c r="T21" i="12" s="1"/>
  <c r="U21" i="12" s="1"/>
  <c r="S51" i="10"/>
  <c r="H74" i="12"/>
  <c r="J74" i="12" s="1"/>
  <c r="S67" i="9"/>
  <c r="D63" i="13"/>
  <c r="D119" i="12"/>
  <c r="J26" i="9"/>
  <c r="H50" i="7"/>
  <c r="J50" i="7" s="1"/>
  <c r="D50" i="13"/>
  <c r="P79" i="10"/>
  <c r="Q68" i="13"/>
  <c r="P93" i="7"/>
  <c r="S93" i="7" s="1"/>
  <c r="J95" i="13"/>
  <c r="P113" i="13"/>
  <c r="Q113" i="13"/>
  <c r="D113" i="13"/>
  <c r="H81" i="7"/>
  <c r="J81" i="7" s="1"/>
  <c r="P81" i="7"/>
  <c r="P30" i="10"/>
  <c r="Q30" i="10"/>
  <c r="R30" i="10" s="1"/>
  <c r="D30" i="10"/>
  <c r="Q27" i="12"/>
  <c r="R37" i="12" s="1"/>
  <c r="P35" i="12"/>
  <c r="P46" i="12"/>
  <c r="Q19" i="12"/>
  <c r="R29" i="12" s="1"/>
  <c r="R94" i="12"/>
  <c r="S94" i="12" s="1"/>
  <c r="R125" i="12"/>
  <c r="S125" i="12" s="1"/>
  <c r="P18" i="13"/>
  <c r="Q18" i="13"/>
  <c r="H121" i="7"/>
  <c r="J121" i="7" s="1"/>
  <c r="P121" i="7"/>
  <c r="Q121" i="7"/>
  <c r="R121" i="7" s="1"/>
  <c r="Q94" i="7"/>
  <c r="R94" i="7" s="1"/>
  <c r="S94" i="7" s="1"/>
  <c r="D94" i="7"/>
  <c r="D87" i="7"/>
  <c r="Q87" i="7"/>
  <c r="R87" i="7" s="1"/>
  <c r="S87" i="7" s="1"/>
  <c r="Q82" i="7"/>
  <c r="R82" i="7" s="1"/>
  <c r="S82" i="7" s="1"/>
  <c r="H82" i="7"/>
  <c r="J82" i="7" s="1"/>
  <c r="D82" i="7"/>
  <c r="H19" i="7"/>
  <c r="J19" i="7" s="1"/>
  <c r="D19" i="7"/>
  <c r="Q19" i="7"/>
  <c r="R19" i="7" s="1"/>
  <c r="P19" i="7"/>
  <c r="P15" i="7"/>
  <c r="Q15" i="7"/>
  <c r="R15" i="7" s="1"/>
  <c r="Q125" i="10"/>
  <c r="R125" i="10" s="1"/>
  <c r="S125" i="10" s="1"/>
  <c r="P125" i="10"/>
  <c r="P120" i="10"/>
  <c r="Q120" i="10"/>
  <c r="R120" i="10" s="1"/>
  <c r="P108" i="10"/>
  <c r="Q108" i="10"/>
  <c r="R108" i="10" s="1"/>
  <c r="P104" i="10"/>
  <c r="Q104" i="10"/>
  <c r="R104" i="10" s="1"/>
  <c r="Q93" i="10"/>
  <c r="R93" i="10" s="1"/>
  <c r="S93" i="10" s="1"/>
  <c r="P93" i="10"/>
  <c r="P90" i="10"/>
  <c r="Q90" i="10"/>
  <c r="R90" i="10" s="1"/>
  <c r="D90" i="10"/>
  <c r="Q83" i="10"/>
  <c r="R83" i="10" s="1"/>
  <c r="D83" i="10"/>
  <c r="P83" i="10"/>
  <c r="P72" i="10"/>
  <c r="Q72" i="10"/>
  <c r="P68" i="10"/>
  <c r="Q68" i="10"/>
  <c r="R68" i="10" s="1"/>
  <c r="D68" i="10"/>
  <c r="Q63" i="10"/>
  <c r="R63" i="10" s="1"/>
  <c r="P63" i="10"/>
  <c r="Q59" i="10"/>
  <c r="R59" i="10" s="1"/>
  <c r="P59" i="10"/>
  <c r="Q55" i="10"/>
  <c r="D55" i="10"/>
  <c r="P55" i="10"/>
  <c r="Q42" i="10"/>
  <c r="R42" i="10" s="1"/>
  <c r="P42" i="10"/>
  <c r="Q107" i="9"/>
  <c r="R107" i="9" s="1"/>
  <c r="S107" i="9" s="1"/>
  <c r="J107" i="9"/>
  <c r="P104" i="9"/>
  <c r="D104" i="9"/>
  <c r="Q102" i="9"/>
  <c r="R102" i="9" s="1"/>
  <c r="S102" i="9" s="1"/>
  <c r="J102" i="9"/>
  <c r="Q82" i="9"/>
  <c r="R82" i="9" s="1"/>
  <c r="S82" i="9" s="1"/>
  <c r="J82" i="9"/>
  <c r="Q54" i="12"/>
  <c r="R64" i="12" s="1"/>
  <c r="S64" i="12" s="1"/>
  <c r="H54" i="12"/>
  <c r="J54" i="12" s="1"/>
  <c r="P54" i="12"/>
  <c r="Q31" i="12"/>
  <c r="R41" i="12" s="1"/>
  <c r="S41" i="12" s="1"/>
  <c r="D31" i="12"/>
  <c r="Q15" i="12"/>
  <c r="R25" i="12" s="1"/>
  <c r="S25" i="12" s="1"/>
  <c r="P15" i="12"/>
  <c r="H15" i="12"/>
  <c r="J15" i="12" s="1"/>
  <c r="Q70" i="13"/>
  <c r="D70" i="13"/>
  <c r="P70" i="13"/>
  <c r="H79" i="7"/>
  <c r="P79" i="7"/>
  <c r="D77" i="9"/>
  <c r="P77" i="9"/>
  <c r="S77" i="9" s="1"/>
  <c r="Q71" i="9"/>
  <c r="R71" i="9" s="1"/>
  <c r="J71" i="9"/>
  <c r="Q42" i="9"/>
  <c r="J42" i="9"/>
  <c r="Q35" i="12"/>
  <c r="D50" i="12"/>
  <c r="Q79" i="7"/>
  <c r="R79" i="7" s="1"/>
  <c r="J18" i="10"/>
  <c r="P122" i="12"/>
  <c r="H122" i="12"/>
  <c r="J122" i="12" s="1"/>
  <c r="Q122" i="12"/>
  <c r="R132" i="12" s="1"/>
  <c r="P107" i="12"/>
  <c r="H107" i="12"/>
  <c r="J107" i="12" s="1"/>
  <c r="D107" i="12"/>
  <c r="Q103" i="12"/>
  <c r="R113" i="12" s="1"/>
  <c r="D103" i="12"/>
  <c r="Q89" i="12"/>
  <c r="R99" i="12" s="1"/>
  <c r="D89" i="12"/>
  <c r="H82" i="12"/>
  <c r="J82" i="12" s="1"/>
  <c r="D82" i="12"/>
  <c r="Q82" i="12"/>
  <c r="R92" i="12" s="1"/>
  <c r="S92" i="12" s="1"/>
  <c r="Q70" i="12"/>
  <c r="R80" i="12" s="1"/>
  <c r="S80" i="12" s="1"/>
  <c r="D70" i="12"/>
  <c r="Q78" i="13"/>
  <c r="P78" i="13"/>
  <c r="J126" i="9"/>
  <c r="K126" i="9" s="1"/>
  <c r="L126" i="9" s="1"/>
  <c r="Q126" i="9"/>
  <c r="Q122" i="9"/>
  <c r="J122" i="9"/>
  <c r="P117" i="9"/>
  <c r="S117" i="9" s="1"/>
  <c r="D117" i="9"/>
  <c r="Q92" i="9"/>
  <c r="R92" i="9" s="1"/>
  <c r="S92" i="9" s="1"/>
  <c r="J92" i="9"/>
  <c r="Q89" i="9"/>
  <c r="R89" i="9" s="1"/>
  <c r="S89" i="9" s="1"/>
  <c r="J89" i="9"/>
  <c r="P61" i="9"/>
  <c r="S61" i="9" s="1"/>
  <c r="D61" i="9"/>
  <c r="P59" i="9"/>
  <c r="D59" i="9"/>
  <c r="Q21" i="9"/>
  <c r="J21" i="9"/>
  <c r="Q18" i="9"/>
  <c r="J18" i="9"/>
  <c r="P17" i="9"/>
  <c r="D17" i="9"/>
  <c r="P50" i="12"/>
  <c r="D19" i="12"/>
  <c r="S73" i="9"/>
  <c r="S104" i="7"/>
  <c r="S50" i="10"/>
  <c r="D81" i="7"/>
  <c r="Q81" i="7"/>
  <c r="R81" i="7" s="1"/>
  <c r="D42" i="12"/>
  <c r="P120" i="13"/>
  <c r="Q120" i="13"/>
  <c r="D78" i="7"/>
  <c r="P78" i="7"/>
  <c r="Q78" i="7"/>
  <c r="R78" i="7" s="1"/>
  <c r="S78" i="7" s="1"/>
  <c r="Q76" i="7"/>
  <c r="R76" i="7" s="1"/>
  <c r="P76" i="7"/>
  <c r="H59" i="7"/>
  <c r="J59" i="7" s="1"/>
  <c r="Q59" i="7"/>
  <c r="R59" i="7" s="1"/>
  <c r="S59" i="7" s="1"/>
  <c r="P54" i="7"/>
  <c r="S54" i="7" s="1"/>
  <c r="D54" i="7"/>
  <c r="H54" i="7"/>
  <c r="J54" i="7" s="1"/>
  <c r="P42" i="7"/>
  <c r="H42" i="7"/>
  <c r="J42" i="7" s="1"/>
  <c r="D42" i="7"/>
  <c r="Q42" i="7"/>
  <c r="R42" i="7" s="1"/>
  <c r="Q38" i="7"/>
  <c r="R38" i="7" s="1"/>
  <c r="S38" i="7" s="1"/>
  <c r="H38" i="7"/>
  <c r="J38" i="7" s="1"/>
  <c r="Q35" i="7"/>
  <c r="R35" i="7" s="1"/>
  <c r="P35" i="7"/>
  <c r="Q29" i="7"/>
  <c r="R29" i="7" s="1"/>
  <c r="P29" i="7"/>
  <c r="D29" i="7"/>
  <c r="Q17" i="10"/>
  <c r="R17" i="10" s="1"/>
  <c r="P17" i="10"/>
  <c r="P15" i="10"/>
  <c r="Q15" i="10"/>
  <c r="Q96" i="9"/>
  <c r="R96" i="9" s="1"/>
  <c r="S96" i="9" s="1"/>
  <c r="J96" i="9"/>
  <c r="Q95" i="9"/>
  <c r="R95" i="9" s="1"/>
  <c r="S95" i="9" s="1"/>
  <c r="J95" i="9"/>
  <c r="Q53" i="9"/>
  <c r="R53" i="9" s="1"/>
  <c r="S53" i="9" s="1"/>
  <c r="J53" i="9"/>
  <c r="Q36" i="9"/>
  <c r="J36" i="9"/>
  <c r="P33" i="9"/>
  <c r="D33" i="9"/>
  <c r="P28" i="9"/>
  <c r="D28" i="9"/>
  <c r="D23" i="9"/>
  <c r="D46" i="12"/>
  <c r="J69" i="12"/>
  <c r="D122" i="12"/>
  <c r="D70" i="9"/>
  <c r="J99" i="9"/>
  <c r="E135" i="7"/>
  <c r="F135" i="7" s="1"/>
  <c r="D42" i="10"/>
  <c r="D63" i="10"/>
  <c r="D93" i="10"/>
  <c r="J126" i="10"/>
  <c r="K123" i="10" s="1"/>
  <c r="L123" i="10" s="1"/>
  <c r="J22" i="10"/>
  <c r="J92" i="13"/>
  <c r="D125" i="10"/>
  <c r="E122" i="10" s="1"/>
  <c r="F122" i="10" s="1"/>
  <c r="J28" i="10"/>
  <c r="J38" i="10"/>
  <c r="D78" i="12"/>
  <c r="D65" i="9"/>
  <c r="D41" i="9"/>
  <c r="D98" i="9"/>
  <c r="J124" i="9"/>
  <c r="D121" i="7"/>
  <c r="D66" i="10"/>
  <c r="D72" i="10"/>
  <c r="D77" i="10"/>
  <c r="D79" i="10"/>
  <c r="J86" i="10"/>
  <c r="S115" i="7"/>
  <c r="J72" i="13"/>
  <c r="D78" i="13"/>
  <c r="S98" i="9"/>
  <c r="D52" i="9"/>
  <c r="J51" i="10"/>
  <c r="D35" i="7"/>
  <c r="D49" i="9"/>
  <c r="D35" i="9"/>
  <c r="D101" i="9"/>
  <c r="J79" i="7"/>
  <c r="D38" i="7"/>
  <c r="J24" i="7"/>
  <c r="D81" i="10"/>
  <c r="D88" i="10"/>
  <c r="D17" i="10"/>
  <c r="J34" i="13"/>
  <c r="J62" i="13"/>
  <c r="J116" i="13"/>
  <c r="D48" i="9"/>
  <c r="K132" i="7"/>
  <c r="L132" i="7" s="1"/>
  <c r="K131" i="7"/>
  <c r="L131" i="7" s="1"/>
  <c r="Q38" i="9"/>
  <c r="J38" i="9"/>
  <c r="P37" i="9"/>
  <c r="D37" i="9"/>
  <c r="Q35" i="9"/>
  <c r="J35" i="9"/>
  <c r="Q28" i="9"/>
  <c r="J28" i="9"/>
  <c r="Q23" i="9"/>
  <c r="J23" i="9"/>
  <c r="R77" i="12"/>
  <c r="S77" i="12" s="1"/>
  <c r="R32" i="12"/>
  <c r="S32" i="12" s="1"/>
  <c r="R42" i="12"/>
  <c r="R38" i="12"/>
  <c r="R14" i="12"/>
  <c r="K131" i="10"/>
  <c r="L131" i="10" s="1"/>
  <c r="K130" i="10"/>
  <c r="L130" i="10" s="1"/>
  <c r="K128" i="10"/>
  <c r="L128" i="10" s="1"/>
  <c r="E133" i="7"/>
  <c r="F133" i="7" s="1"/>
  <c r="E128" i="7"/>
  <c r="F128" i="7" s="1"/>
  <c r="E127" i="7"/>
  <c r="F127" i="7" s="1"/>
  <c r="E136" i="7"/>
  <c r="F136" i="7" s="1"/>
  <c r="K132" i="13"/>
  <c r="L132" i="13" s="1"/>
  <c r="K130" i="13"/>
  <c r="L130" i="13" s="1"/>
  <c r="K133" i="13"/>
  <c r="L133" i="13" s="1"/>
  <c r="P98" i="13"/>
  <c r="D98" i="13"/>
  <c r="Q98" i="13"/>
  <c r="P56" i="13"/>
  <c r="Q56" i="13"/>
  <c r="D56" i="13"/>
  <c r="Q26" i="13"/>
  <c r="D26" i="13"/>
  <c r="Q25" i="13"/>
  <c r="D25" i="13"/>
  <c r="P25" i="13"/>
  <c r="H119" i="7"/>
  <c r="J119" i="7" s="1"/>
  <c r="Q119" i="7"/>
  <c r="R119" i="7" s="1"/>
  <c r="P119" i="7"/>
  <c r="D119" i="7"/>
  <c r="Q110" i="7"/>
  <c r="R110" i="7" s="1"/>
  <c r="D110" i="7"/>
  <c r="P110" i="7"/>
  <c r="H110" i="7"/>
  <c r="J110" i="7" s="1"/>
  <c r="P108" i="7"/>
  <c r="Q108" i="7"/>
  <c r="R108" i="7" s="1"/>
  <c r="H108" i="7"/>
  <c r="J108" i="7" s="1"/>
  <c r="D108" i="7"/>
  <c r="H105" i="7"/>
  <c r="J105" i="7" s="1"/>
  <c r="P105" i="7"/>
  <c r="Q105" i="7"/>
  <c r="R105" i="7" s="1"/>
  <c r="Q102" i="7"/>
  <c r="R102" i="7" s="1"/>
  <c r="S102" i="7" s="1"/>
  <c r="D102" i="7"/>
  <c r="H102" i="7"/>
  <c r="J102" i="7" s="1"/>
  <c r="D100" i="7"/>
  <c r="Q100" i="7"/>
  <c r="R100" i="7" s="1"/>
  <c r="P100" i="7"/>
  <c r="H100" i="7"/>
  <c r="J100" i="7" s="1"/>
  <c r="P66" i="7"/>
  <c r="D66" i="7"/>
  <c r="H66" i="7"/>
  <c r="J66" i="7" s="1"/>
  <c r="Q66" i="7"/>
  <c r="R66" i="7" s="1"/>
  <c r="H63" i="7"/>
  <c r="J63" i="7" s="1"/>
  <c r="P63" i="7"/>
  <c r="Q63" i="7"/>
  <c r="R63" i="7" s="1"/>
  <c r="J36" i="10"/>
  <c r="P35" i="10"/>
  <c r="Q35" i="10"/>
  <c r="R35" i="10" s="1"/>
  <c r="D35" i="10"/>
  <c r="P119" i="9"/>
  <c r="D119" i="9"/>
  <c r="P114" i="9"/>
  <c r="D114" i="9"/>
  <c r="P87" i="9"/>
  <c r="S87" i="9" s="1"/>
  <c r="D87" i="9"/>
  <c r="Q85" i="9"/>
  <c r="J85" i="9"/>
  <c r="P80" i="9"/>
  <c r="S80" i="9" s="1"/>
  <c r="D80" i="9"/>
  <c r="P75" i="9"/>
  <c r="S75" i="9" s="1"/>
  <c r="D75" i="9"/>
  <c r="Q68" i="9"/>
  <c r="R68" i="9" s="1"/>
  <c r="J68" i="9"/>
  <c r="Q46" i="9"/>
  <c r="R46" i="9" s="1"/>
  <c r="S46" i="9" s="1"/>
  <c r="J46" i="9"/>
  <c r="R89" i="12"/>
  <c r="S89" i="12" s="1"/>
  <c r="R110" i="12"/>
  <c r="S110" i="12" s="1"/>
  <c r="R103" i="12"/>
  <c r="S103" i="12" s="1"/>
  <c r="R91" i="12"/>
  <c r="R104" i="12"/>
  <c r="S104" i="12" s="1"/>
  <c r="R90" i="12"/>
  <c r="R96" i="12"/>
  <c r="R86" i="12"/>
  <c r="S86" i="12" s="1"/>
  <c r="R17" i="12"/>
  <c r="S17" i="12" s="1"/>
  <c r="T17" i="12" s="1"/>
  <c r="U17" i="12" s="1"/>
  <c r="R49" i="12"/>
  <c r="S49" i="12" s="1"/>
  <c r="R75" i="12"/>
  <c r="R31" i="12"/>
  <c r="R16" i="12"/>
  <c r="S16" i="12" s="1"/>
  <c r="T16" i="12" s="1"/>
  <c r="U16" i="12" s="1"/>
  <c r="R82" i="12"/>
  <c r="S82" i="12" s="1"/>
  <c r="R48" i="12"/>
  <c r="R45" i="12"/>
  <c r="S45" i="12" s="1"/>
  <c r="R72" i="12"/>
  <c r="S72" i="12" s="1"/>
  <c r="R46" i="12"/>
  <c r="R61" i="12"/>
  <c r="S61" i="12" s="1"/>
  <c r="R18" i="12"/>
  <c r="S18" i="12" s="1"/>
  <c r="T18" i="12" s="1"/>
  <c r="U18" i="12" s="1"/>
  <c r="R44" i="12"/>
  <c r="R71" i="12"/>
  <c r="S71" i="12" s="1"/>
  <c r="R23" i="12"/>
  <c r="R40" i="12"/>
  <c r="R60" i="12"/>
  <c r="R20" i="12"/>
  <c r="R34" i="12"/>
  <c r="S34" i="12" s="1"/>
  <c r="R67" i="12"/>
  <c r="S67" i="12" s="1"/>
  <c r="R55" i="12"/>
  <c r="R120" i="12"/>
  <c r="S120" i="12" s="1"/>
  <c r="R117" i="12"/>
  <c r="S117" i="12" s="1"/>
  <c r="R121" i="12"/>
  <c r="S121" i="12" s="1"/>
  <c r="R56" i="12"/>
  <c r="S56" i="12" s="1"/>
  <c r="K129" i="7"/>
  <c r="L129" i="7" s="1"/>
  <c r="R15" i="12"/>
  <c r="R27" i="12"/>
  <c r="S27" i="12" s="1"/>
  <c r="R51" i="12"/>
  <c r="E136" i="13"/>
  <c r="F136" i="13" s="1"/>
  <c r="E134" i="13"/>
  <c r="F134" i="13" s="1"/>
  <c r="E135" i="13"/>
  <c r="F135" i="13" s="1"/>
  <c r="R92" i="10"/>
  <c r="S92" i="10" s="1"/>
  <c r="R87" i="10"/>
  <c r="S87" i="10" s="1"/>
  <c r="R39" i="10"/>
  <c r="S39" i="10" s="1"/>
  <c r="R37" i="10"/>
  <c r="S37" i="10" s="1"/>
  <c r="E131" i="9"/>
  <c r="F131" i="9" s="1"/>
  <c r="K133" i="9"/>
  <c r="L133" i="9" s="1"/>
  <c r="K132" i="9"/>
  <c r="L132" i="9" s="1"/>
  <c r="K127" i="9"/>
  <c r="L127" i="9" s="1"/>
  <c r="K129" i="13"/>
  <c r="L129" i="13" s="1"/>
  <c r="S92" i="7"/>
  <c r="E132" i="9"/>
  <c r="F132" i="9" s="1"/>
  <c r="E133" i="9"/>
  <c r="F133" i="9" s="1"/>
  <c r="K128" i="9"/>
  <c r="L128" i="9" s="1"/>
  <c r="K131" i="9"/>
  <c r="L131" i="9" s="1"/>
  <c r="K135" i="10"/>
  <c r="L135" i="10" s="1"/>
  <c r="K136" i="10"/>
  <c r="L136" i="10" s="1"/>
  <c r="Q127" i="12"/>
  <c r="P127" i="12"/>
  <c r="S127" i="12" s="1"/>
  <c r="D127" i="12"/>
  <c r="E125" i="12" s="1"/>
  <c r="F125" i="12" s="1"/>
  <c r="P48" i="12"/>
  <c r="H48" i="12"/>
  <c r="J48" i="12" s="1"/>
  <c r="D48" i="12"/>
  <c r="Q48" i="12"/>
  <c r="R58" i="12" s="1"/>
  <c r="D44" i="12"/>
  <c r="P44" i="12"/>
  <c r="H44" i="12"/>
  <c r="J44" i="12" s="1"/>
  <c r="Q44" i="12"/>
  <c r="R54" i="12" s="1"/>
  <c r="R50" i="12"/>
  <c r="Q37" i="12"/>
  <c r="R47" i="12" s="1"/>
  <c r="H37" i="12"/>
  <c r="J37" i="12" s="1"/>
  <c r="P37" i="12"/>
  <c r="D26" i="12"/>
  <c r="H26" i="12"/>
  <c r="J26" i="12" s="1"/>
  <c r="P22" i="12"/>
  <c r="S22" i="12" s="1"/>
  <c r="T22" i="12" s="1"/>
  <c r="U22" i="12" s="1"/>
  <c r="H22" i="12"/>
  <c r="J22" i="12" s="1"/>
  <c r="D18" i="12"/>
  <c r="Q18" i="12"/>
  <c r="R28" i="12" s="1"/>
  <c r="S28" i="12" s="1"/>
  <c r="R24" i="12"/>
  <c r="S24" i="12" s="1"/>
  <c r="P132" i="13"/>
  <c r="D132" i="13"/>
  <c r="E122" i="13" s="1"/>
  <c r="F122" i="13" s="1"/>
  <c r="J128" i="13"/>
  <c r="K128" i="13" s="1"/>
  <c r="L128" i="13" s="1"/>
  <c r="P105" i="13"/>
  <c r="D105" i="13"/>
  <c r="Q105" i="13"/>
  <c r="D102" i="13"/>
  <c r="P102" i="13"/>
  <c r="Q102" i="13"/>
  <c r="P101" i="13"/>
  <c r="Q101" i="13"/>
  <c r="D101" i="13"/>
  <c r="D66" i="13"/>
  <c r="Q66" i="13"/>
  <c r="P62" i="13"/>
  <c r="Q62" i="13"/>
  <c r="Q61" i="13"/>
  <c r="P61" i="13"/>
  <c r="D61" i="13"/>
  <c r="P32" i="13"/>
  <c r="Q32" i="13"/>
  <c r="Q56" i="7"/>
  <c r="R56" i="7" s="1"/>
  <c r="P56" i="7"/>
  <c r="H56" i="7"/>
  <c r="J56" i="7" s="1"/>
  <c r="D56" i="7"/>
  <c r="D34" i="7"/>
  <c r="P34" i="7"/>
  <c r="H34" i="7"/>
  <c r="J34" i="7" s="1"/>
  <c r="Q34" i="7"/>
  <c r="R34" i="7" s="1"/>
  <c r="J31" i="7"/>
  <c r="Q117" i="10"/>
  <c r="R117" i="10" s="1"/>
  <c r="P117" i="10"/>
  <c r="Q109" i="10"/>
  <c r="R109" i="10" s="1"/>
  <c r="S109" i="10" s="1"/>
  <c r="D109" i="10"/>
  <c r="Q105" i="10"/>
  <c r="R105" i="10" s="1"/>
  <c r="S105" i="10" s="1"/>
  <c r="D105" i="10"/>
  <c r="Q101" i="10"/>
  <c r="R101" i="10" s="1"/>
  <c r="D101" i="10"/>
  <c r="P101" i="10"/>
  <c r="Q96" i="10"/>
  <c r="R96" i="10" s="1"/>
  <c r="P96" i="10"/>
  <c r="D96" i="10"/>
  <c r="P86" i="10"/>
  <c r="Q86" i="10"/>
  <c r="R86" i="10" s="1"/>
  <c r="D86" i="10"/>
  <c r="P84" i="10"/>
  <c r="Q84" i="10"/>
  <c r="R84" i="10" s="1"/>
  <c r="D84" i="10"/>
  <c r="J80" i="10"/>
  <c r="Q75" i="10"/>
  <c r="R75" i="10" s="1"/>
  <c r="S75" i="10" s="1"/>
  <c r="J58" i="10"/>
  <c r="J54" i="10"/>
  <c r="J41" i="10"/>
  <c r="P40" i="10"/>
  <c r="Q40" i="10"/>
  <c r="R40" i="10" s="1"/>
  <c r="D40" i="10"/>
  <c r="Q38" i="10"/>
  <c r="R38" i="10" s="1"/>
  <c r="P38" i="10"/>
  <c r="P124" i="9"/>
  <c r="D124" i="9"/>
  <c r="P122" i="9"/>
  <c r="D122" i="9"/>
  <c r="P88" i="9"/>
  <c r="S88" i="9" s="1"/>
  <c r="D88" i="9"/>
  <c r="Q86" i="9"/>
  <c r="R86" i="9" s="1"/>
  <c r="S86" i="9" s="1"/>
  <c r="J86" i="9"/>
  <c r="P78" i="9"/>
  <c r="D78" i="9"/>
  <c r="P71" i="9"/>
  <c r="D71" i="9"/>
  <c r="P68" i="9"/>
  <c r="D68" i="9"/>
  <c r="Q47" i="9"/>
  <c r="R47" i="9" s="1"/>
  <c r="S47" i="9" s="1"/>
  <c r="J47" i="9"/>
  <c r="Q43" i="9"/>
  <c r="J43" i="9"/>
  <c r="P30" i="9"/>
  <c r="D30" i="9"/>
  <c r="P15" i="9"/>
  <c r="D15" i="9"/>
  <c r="B49" i="1"/>
  <c r="E13" i="1" s="1"/>
  <c r="B50" i="1"/>
  <c r="R89" i="10"/>
  <c r="S89" i="10" s="1"/>
  <c r="E126" i="13"/>
  <c r="F126" i="13" s="1"/>
  <c r="S40" i="7"/>
  <c r="K129" i="12"/>
  <c r="L129" i="12" s="1"/>
  <c r="K131" i="12"/>
  <c r="L131" i="12" s="1"/>
  <c r="R69" i="10"/>
  <c r="E128" i="13"/>
  <c r="F128" i="13" s="1"/>
  <c r="S24" i="7"/>
  <c r="R116" i="10"/>
  <c r="R115" i="10"/>
  <c r="S115" i="10" s="1"/>
  <c r="R103" i="10"/>
  <c r="S103" i="10" s="1"/>
  <c r="S135" i="7"/>
  <c r="R17" i="7"/>
  <c r="S17" i="7" s="1"/>
  <c r="R98" i="7"/>
  <c r="S98" i="7" s="1"/>
  <c r="R116" i="7"/>
  <c r="R58" i="7"/>
  <c r="R86" i="7"/>
  <c r="R36" i="7"/>
  <c r="S36" i="7" s="1"/>
  <c r="R132" i="7"/>
  <c r="S132" i="7" s="1"/>
  <c r="R130" i="7"/>
  <c r="S130" i="7" s="1"/>
  <c r="R131" i="7"/>
  <c r="S131" i="7" s="1"/>
  <c r="R124" i="7"/>
  <c r="S124" i="7" s="1"/>
  <c r="R32" i="7"/>
  <c r="S32" i="7" s="1"/>
  <c r="R16" i="7"/>
  <c r="S16" i="7" s="1"/>
  <c r="R136" i="7"/>
  <c r="S136" i="7" s="1"/>
  <c r="T136" i="7" s="1"/>
  <c r="U136" i="7" s="1"/>
  <c r="R28" i="7"/>
  <c r="S28" i="7" s="1"/>
  <c r="R129" i="7"/>
  <c r="S129" i="7" s="1"/>
  <c r="R14" i="10"/>
  <c r="R72" i="10"/>
  <c r="K134" i="10"/>
  <c r="L134" i="10" s="1"/>
  <c r="S83" i="9"/>
  <c r="E129" i="9"/>
  <c r="F129" i="9" s="1"/>
  <c r="S28" i="10"/>
  <c r="S68" i="7"/>
  <c r="R101" i="9"/>
  <c r="S101" i="9" s="1"/>
  <c r="R100" i="9"/>
  <c r="S100" i="9" s="1"/>
  <c r="R133" i="9"/>
  <c r="S133" i="9" s="1"/>
  <c r="R134" i="9"/>
  <c r="S134" i="9" s="1"/>
  <c r="D37" i="12"/>
  <c r="E130" i="9"/>
  <c r="F130" i="9" s="1"/>
  <c r="E133" i="10"/>
  <c r="F133" i="10" s="1"/>
  <c r="E132" i="10"/>
  <c r="F132" i="10" s="1"/>
  <c r="K133" i="10"/>
  <c r="L133" i="10" s="1"/>
  <c r="R82" i="10"/>
  <c r="S82" i="10" s="1"/>
  <c r="R136" i="10"/>
  <c r="S136" i="10" s="1"/>
  <c r="T136" i="10" s="1"/>
  <c r="U136" i="10" s="1"/>
  <c r="R128" i="10"/>
  <c r="S128" i="10" s="1"/>
  <c r="R76" i="10"/>
  <c r="S76" i="10" s="1"/>
  <c r="R132" i="10"/>
  <c r="S132" i="10" s="1"/>
  <c r="R78" i="10"/>
  <c r="S78" i="10" s="1"/>
  <c r="R134" i="10"/>
  <c r="S134" i="10" s="1"/>
  <c r="R131" i="10"/>
  <c r="S131" i="10" s="1"/>
  <c r="R130" i="10"/>
  <c r="S130" i="10" s="1"/>
  <c r="R119" i="10"/>
  <c r="S119" i="10" s="1"/>
  <c r="R102" i="10"/>
  <c r="S102" i="10" s="1"/>
  <c r="R81" i="10"/>
  <c r="S81" i="10" s="1"/>
  <c r="R80" i="10"/>
  <c r="S80" i="10" s="1"/>
  <c r="R114" i="10"/>
  <c r="S114" i="10" s="1"/>
  <c r="R123" i="10"/>
  <c r="S123" i="10" s="1"/>
  <c r="R107" i="10"/>
  <c r="R102" i="12"/>
  <c r="R126" i="12"/>
  <c r="S126" i="12" s="1"/>
  <c r="R118" i="10"/>
  <c r="S118" i="10" s="1"/>
  <c r="R98" i="10"/>
  <c r="S98" i="10" s="1"/>
  <c r="R135" i="10"/>
  <c r="S135" i="10" s="1"/>
  <c r="R91" i="10"/>
  <c r="S91" i="10" s="1"/>
  <c r="R127" i="10"/>
  <c r="R129" i="10"/>
  <c r="S129" i="10" s="1"/>
  <c r="R113" i="10"/>
  <c r="S99" i="9"/>
  <c r="H18" i="12"/>
  <c r="J18" i="12" s="1"/>
  <c r="E133" i="13"/>
  <c r="F133" i="13" s="1"/>
  <c r="K130" i="9"/>
  <c r="L130" i="9" s="1"/>
  <c r="D38" i="10"/>
  <c r="K129" i="10"/>
  <c r="L129" i="10" s="1"/>
  <c r="R51" i="7"/>
  <c r="S51" i="7" s="1"/>
  <c r="J79" i="12"/>
  <c r="S41" i="7"/>
  <c r="J91" i="12"/>
  <c r="Q75" i="12"/>
  <c r="R85" i="12" s="1"/>
  <c r="S85" i="12" s="1"/>
  <c r="P75" i="12"/>
  <c r="H75" i="12"/>
  <c r="J75" i="12" s="1"/>
  <c r="H67" i="12"/>
  <c r="J67" i="12" s="1"/>
  <c r="D67" i="12"/>
  <c r="P63" i="12"/>
  <c r="H63" i="12"/>
  <c r="J63" i="12" s="1"/>
  <c r="H51" i="12"/>
  <c r="J51" i="12" s="1"/>
  <c r="D51" i="12"/>
  <c r="P51" i="12"/>
  <c r="R69" i="12"/>
  <c r="S69" i="12" s="1"/>
  <c r="S105" i="12"/>
  <c r="R103" i="7"/>
  <c r="S103" i="7" s="1"/>
  <c r="R35" i="12"/>
  <c r="R100" i="10"/>
  <c r="S60" i="10"/>
  <c r="R80" i="7"/>
  <c r="S80" i="7" s="1"/>
  <c r="R68" i="12"/>
  <c r="R128" i="12"/>
  <c r="S128" i="12" s="1"/>
  <c r="R109" i="12"/>
  <c r="S109" i="12" s="1"/>
  <c r="R87" i="12"/>
  <c r="S87" i="12" s="1"/>
  <c r="R129" i="12"/>
  <c r="S129" i="12" s="1"/>
  <c r="R123" i="12"/>
  <c r="S123" i="12" s="1"/>
  <c r="R111" i="12"/>
  <c r="S111" i="12" s="1"/>
  <c r="R19" i="12"/>
  <c r="S19" i="12" s="1"/>
  <c r="T19" i="12" s="1"/>
  <c r="U19" i="12" s="1"/>
  <c r="R74" i="12"/>
  <c r="R98" i="12"/>
  <c r="S98" i="12" s="1"/>
  <c r="R84" i="12"/>
  <c r="S84" i="12" s="1"/>
  <c r="R59" i="12"/>
  <c r="R66" i="12"/>
  <c r="R83" i="12"/>
  <c r="R101" i="12"/>
  <c r="R73" i="12"/>
  <c r="S73" i="12" s="1"/>
  <c r="R64" i="10"/>
  <c r="S64" i="10" s="1"/>
  <c r="R43" i="10"/>
  <c r="S43" i="10" s="1"/>
  <c r="R67" i="10"/>
  <c r="S67" i="10" s="1"/>
  <c r="S26" i="10"/>
  <c r="R49" i="9"/>
  <c r="S49" i="9" s="1"/>
  <c r="R48" i="9"/>
  <c r="S48" i="9" s="1"/>
  <c r="R59" i="9"/>
  <c r="R97" i="9"/>
  <c r="S97" i="9" s="1"/>
  <c r="R65" i="9"/>
  <c r="S65" i="9" s="1"/>
  <c r="R63" i="9"/>
  <c r="S63" i="9" s="1"/>
  <c r="S19" i="10"/>
  <c r="J101" i="7"/>
  <c r="R112" i="12"/>
  <c r="S112" i="12" s="1"/>
  <c r="R33" i="7"/>
  <c r="S33" i="7" s="1"/>
  <c r="R88" i="10"/>
  <c r="S88" i="10" s="1"/>
  <c r="R36" i="10"/>
  <c r="S36" i="10" s="1"/>
  <c r="R79" i="10"/>
  <c r="S79" i="10" s="1"/>
  <c r="K132" i="10"/>
  <c r="L132" i="10" s="1"/>
  <c r="R25" i="7"/>
  <c r="S25" i="7" s="1"/>
  <c r="R91" i="9"/>
  <c r="J49" i="12"/>
  <c r="J114" i="12"/>
  <c r="J119" i="12"/>
  <c r="R112" i="9"/>
  <c r="S112" i="9" s="1"/>
  <c r="R44" i="9"/>
  <c r="R57" i="9"/>
  <c r="S57" i="9" s="1"/>
  <c r="R132" i="9"/>
  <c r="S132" i="9" s="1"/>
  <c r="R94" i="9"/>
  <c r="S94" i="9" s="1"/>
  <c r="R136" i="9"/>
  <c r="S136" i="9" s="1"/>
  <c r="T136" i="9" s="1"/>
  <c r="U136" i="9" s="1"/>
  <c r="Q134" i="12"/>
  <c r="H134" i="12"/>
  <c r="J134" i="12" s="1"/>
  <c r="Q132" i="12"/>
  <c r="P132" i="12"/>
  <c r="J85" i="12"/>
  <c r="H78" i="12"/>
  <c r="J78" i="12" s="1"/>
  <c r="P78" i="12"/>
  <c r="H70" i="12"/>
  <c r="J70" i="12" s="1"/>
  <c r="P70" i="12"/>
  <c r="R53" i="12"/>
  <c r="H39" i="12"/>
  <c r="J39" i="12" s="1"/>
  <c r="Q29" i="12"/>
  <c r="R39" i="12" s="1"/>
  <c r="S39" i="12" s="1"/>
  <c r="H29" i="12"/>
  <c r="J29" i="12" s="1"/>
  <c r="J25" i="12"/>
  <c r="J69" i="13"/>
  <c r="D40" i="7"/>
  <c r="H40" i="7"/>
  <c r="J40" i="7" s="1"/>
  <c r="J122" i="7"/>
  <c r="J95" i="12"/>
  <c r="R113" i="7"/>
  <c r="S113" i="7" s="1"/>
  <c r="O56" i="9"/>
  <c r="O85" i="9"/>
  <c r="O119" i="9"/>
  <c r="O18" i="9"/>
  <c r="O28" i="9"/>
  <c r="R37" i="9" s="1"/>
  <c r="O125" i="9"/>
  <c r="O70" i="9"/>
  <c r="R70" i="9" s="1"/>
  <c r="S70" i="9" s="1"/>
  <c r="O120" i="9"/>
  <c r="R122" i="7"/>
  <c r="H99" i="12"/>
  <c r="J99" i="12" s="1"/>
  <c r="P99" i="12"/>
  <c r="D81" i="12"/>
  <c r="P22" i="13"/>
  <c r="Q22" i="13"/>
  <c r="P58" i="7"/>
  <c r="D58" i="7"/>
  <c r="R43" i="7"/>
  <c r="J118" i="7"/>
  <c r="R127" i="7"/>
  <c r="S127" i="7" s="1"/>
  <c r="J120" i="7"/>
  <c r="J116" i="7"/>
  <c r="J73" i="12"/>
  <c r="C15" i="12"/>
  <c r="D15" i="12" s="1"/>
  <c r="C39" i="12"/>
  <c r="D39" i="12" s="1"/>
  <c r="J117" i="13"/>
  <c r="J106" i="13"/>
  <c r="J96" i="13"/>
  <c r="J89" i="13"/>
  <c r="Q73" i="13"/>
  <c r="D73" i="13"/>
  <c r="P73" i="13"/>
  <c r="D43" i="7"/>
  <c r="R71" i="10"/>
  <c r="S71" i="10" s="1"/>
  <c r="J34" i="10"/>
  <c r="J24" i="10"/>
  <c r="J85" i="7"/>
  <c r="J88" i="7"/>
  <c r="D111" i="12"/>
  <c r="J58" i="13"/>
  <c r="J18" i="13"/>
  <c r="J15" i="13"/>
  <c r="H133" i="7"/>
  <c r="J133" i="7" s="1"/>
  <c r="K134" i="7" s="1"/>
  <c r="L134" i="7" s="1"/>
  <c r="Q133" i="7"/>
  <c r="R133" i="7" s="1"/>
  <c r="S133" i="7" s="1"/>
  <c r="J86" i="12"/>
  <c r="K896" i="1"/>
  <c r="J110" i="12"/>
  <c r="J42" i="12"/>
  <c r="J125" i="13"/>
  <c r="J123" i="13"/>
  <c r="J121" i="13"/>
  <c r="J118" i="13"/>
  <c r="D104" i="13"/>
  <c r="J101" i="13"/>
  <c r="J90" i="13"/>
  <c r="P128" i="7"/>
  <c r="S128" i="7" s="1"/>
  <c r="J98" i="7"/>
  <c r="J91" i="7"/>
  <c r="D64" i="7"/>
  <c r="P60" i="7"/>
  <c r="J53" i="7"/>
  <c r="J116" i="10"/>
  <c r="K116" i="10" s="1"/>
  <c r="L116" i="10" s="1"/>
  <c r="R95" i="10"/>
  <c r="R18" i="10"/>
  <c r="S18" i="10" s="1"/>
  <c r="R109" i="9"/>
  <c r="S109" i="9" s="1"/>
  <c r="R32" i="9"/>
  <c r="S32" i="9" s="1"/>
  <c r="B49" i="3"/>
  <c r="R15" i="10"/>
  <c r="R65" i="12"/>
  <c r="S65" i="12" s="1"/>
  <c r="D52" i="12"/>
  <c r="D49" i="12"/>
  <c r="D27" i="12"/>
  <c r="J119" i="13"/>
  <c r="J115" i="13"/>
  <c r="J66" i="13"/>
  <c r="D53" i="13"/>
  <c r="Q53" i="13"/>
  <c r="J42" i="13"/>
  <c r="J17" i="13"/>
  <c r="J117" i="7"/>
  <c r="D112" i="7"/>
  <c r="D37" i="7"/>
  <c r="R55" i="10"/>
  <c r="J17" i="10"/>
  <c r="R60" i="9"/>
  <c r="S60" i="9" s="1"/>
  <c r="R45" i="9"/>
  <c r="S45" i="9" s="1"/>
  <c r="J98" i="13"/>
  <c r="J81" i="13"/>
  <c r="J80" i="13"/>
  <c r="J77" i="13"/>
  <c r="J76" i="13"/>
  <c r="J75" i="13"/>
  <c r="D48" i="13"/>
  <c r="D47" i="13"/>
  <c r="J39" i="13"/>
  <c r="J31" i="13"/>
  <c r="J30" i="13"/>
  <c r="J21" i="13"/>
  <c r="J39" i="7"/>
  <c r="D110" i="10"/>
  <c r="J100" i="10"/>
  <c r="J96" i="10"/>
  <c r="J92" i="10"/>
  <c r="R53" i="10"/>
  <c r="S53" i="10" s="1"/>
  <c r="R124" i="9"/>
  <c r="R121" i="9"/>
  <c r="S121" i="9" s="1"/>
  <c r="R78" i="9"/>
  <c r="J87" i="13"/>
  <c r="J85" i="13"/>
  <c r="J83" i="13"/>
  <c r="J78" i="13"/>
  <c r="J64" i="13"/>
  <c r="J40" i="13"/>
  <c r="J22" i="13"/>
  <c r="J19" i="13"/>
  <c r="S30" i="7"/>
  <c r="R111" i="10"/>
  <c r="S111" i="10" s="1"/>
  <c r="S107" i="10"/>
  <c r="J104" i="10"/>
  <c r="J35" i="10"/>
  <c r="J30" i="10"/>
  <c r="J27" i="10"/>
  <c r="J25" i="10"/>
  <c r="B48" i="3"/>
  <c r="E13" i="3" s="1"/>
  <c r="K123" i="12"/>
  <c r="L123" i="12" s="1"/>
  <c r="K124" i="12"/>
  <c r="L124" i="12" s="1"/>
  <c r="P38" i="13"/>
  <c r="D38" i="13"/>
  <c r="Q38" i="13"/>
  <c r="Q20" i="13"/>
  <c r="P20" i="13"/>
  <c r="D20" i="13"/>
  <c r="P73" i="7"/>
  <c r="Q73" i="7"/>
  <c r="R73" i="7" s="1"/>
  <c r="D73" i="7"/>
  <c r="H73" i="7"/>
  <c r="J73" i="7" s="1"/>
  <c r="H62" i="7"/>
  <c r="J62" i="7" s="1"/>
  <c r="P62" i="7"/>
  <c r="D62" i="7"/>
  <c r="Q62" i="7"/>
  <c r="R62" i="7" s="1"/>
  <c r="H45" i="7"/>
  <c r="J45" i="7" s="1"/>
  <c r="D45" i="7"/>
  <c r="Q45" i="7"/>
  <c r="R45" i="7" s="1"/>
  <c r="P45" i="7"/>
  <c r="Q73" i="10"/>
  <c r="R73" i="10" s="1"/>
  <c r="P73" i="10"/>
  <c r="D73" i="10"/>
  <c r="Q123" i="9"/>
  <c r="J123" i="9"/>
  <c r="Q113" i="9"/>
  <c r="R113" i="9" s="1"/>
  <c r="S113" i="9" s="1"/>
  <c r="J113" i="9"/>
  <c r="P111" i="9"/>
  <c r="D111" i="9"/>
  <c r="P44" i="9"/>
  <c r="D44" i="9"/>
  <c r="P39" i="9"/>
  <c r="D39" i="9"/>
  <c r="Q30" i="9"/>
  <c r="R30" i="9" s="1"/>
  <c r="J30" i="9"/>
  <c r="P27" i="9"/>
  <c r="D27" i="9"/>
  <c r="K128" i="12"/>
  <c r="L128" i="12" s="1"/>
  <c r="K136" i="12"/>
  <c r="L136" i="12" s="1"/>
  <c r="K130" i="12"/>
  <c r="L130" i="12" s="1"/>
  <c r="K133" i="12"/>
  <c r="L133" i="12" s="1"/>
  <c r="K135" i="12"/>
  <c r="L135" i="12" s="1"/>
  <c r="K127" i="12"/>
  <c r="L127" i="12" s="1"/>
  <c r="K134" i="12"/>
  <c r="L134" i="12" s="1"/>
  <c r="Q108" i="12"/>
  <c r="R118" i="12" s="1"/>
  <c r="P108" i="12"/>
  <c r="S108" i="12" s="1"/>
  <c r="D108" i="12"/>
  <c r="H108" i="12"/>
  <c r="J108" i="12" s="1"/>
  <c r="D105" i="12"/>
  <c r="Q105" i="12"/>
  <c r="R115" i="12" s="1"/>
  <c r="S115" i="12" s="1"/>
  <c r="H105" i="12"/>
  <c r="J105" i="12" s="1"/>
  <c r="P47" i="12"/>
  <c r="H47" i="12"/>
  <c r="J47" i="12" s="1"/>
  <c r="Q47" i="12"/>
  <c r="R57" i="12" s="1"/>
  <c r="S57" i="12" s="1"/>
  <c r="D47" i="12"/>
  <c r="D33" i="12"/>
  <c r="H33" i="12"/>
  <c r="J33" i="12" s="1"/>
  <c r="Q33" i="12"/>
  <c r="R43" i="12" s="1"/>
  <c r="S43" i="12" s="1"/>
  <c r="P33" i="12"/>
  <c r="Q71" i="13"/>
  <c r="P71" i="13"/>
  <c r="D71" i="13"/>
  <c r="Q69" i="13"/>
  <c r="P69" i="13"/>
  <c r="D69" i="13"/>
  <c r="P54" i="13"/>
  <c r="Q54" i="13"/>
  <c r="D54" i="13"/>
  <c r="P44" i="13"/>
  <c r="D44" i="13"/>
  <c r="P43" i="13"/>
  <c r="D43" i="13"/>
  <c r="Q43" i="13"/>
  <c r="Q27" i="13"/>
  <c r="P27" i="13"/>
  <c r="D27" i="13"/>
  <c r="H109" i="7"/>
  <c r="J109" i="7" s="1"/>
  <c r="D109" i="7"/>
  <c r="Q109" i="7"/>
  <c r="R109" i="7" s="1"/>
  <c r="P109" i="7"/>
  <c r="D97" i="7"/>
  <c r="P97" i="7"/>
  <c r="Q97" i="7"/>
  <c r="R97" i="7" s="1"/>
  <c r="H97" i="7"/>
  <c r="J97" i="7" s="1"/>
  <c r="H95" i="7"/>
  <c r="J95" i="7" s="1"/>
  <c r="P95" i="7"/>
  <c r="D95" i="7"/>
  <c r="Q95" i="7"/>
  <c r="R95" i="7" s="1"/>
  <c r="D89" i="7"/>
  <c r="P89" i="7"/>
  <c r="H89" i="7"/>
  <c r="J89" i="7" s="1"/>
  <c r="Q89" i="7"/>
  <c r="R89" i="7" s="1"/>
  <c r="H75" i="7"/>
  <c r="J75" i="7" s="1"/>
  <c r="D75" i="7"/>
  <c r="P75" i="7"/>
  <c r="Q75" i="7"/>
  <c r="R75" i="7" s="1"/>
  <c r="D71" i="7"/>
  <c r="Q71" i="7"/>
  <c r="R71" i="7" s="1"/>
  <c r="S71" i="7" s="1"/>
  <c r="H71" i="7"/>
  <c r="J71" i="7" s="1"/>
  <c r="Q69" i="7"/>
  <c r="R69" i="7" s="1"/>
  <c r="H69" i="7"/>
  <c r="J69" i="7" s="1"/>
  <c r="D69" i="7"/>
  <c r="P69" i="7"/>
  <c r="Q65" i="7"/>
  <c r="R65" i="7" s="1"/>
  <c r="H65" i="7"/>
  <c r="J65" i="7" s="1"/>
  <c r="P65" i="7"/>
  <c r="H64" i="7"/>
  <c r="J64" i="7" s="1"/>
  <c r="Q64" i="7"/>
  <c r="R64" i="7" s="1"/>
  <c r="P64" i="7"/>
  <c r="Q55" i="7"/>
  <c r="R55" i="7" s="1"/>
  <c r="S55" i="7" s="1"/>
  <c r="D55" i="7"/>
  <c r="H55" i="7"/>
  <c r="J55" i="7" s="1"/>
  <c r="H21" i="7"/>
  <c r="J21" i="7" s="1"/>
  <c r="D21" i="7"/>
  <c r="Q21" i="7"/>
  <c r="R21" i="7" s="1"/>
  <c r="P21" i="7"/>
  <c r="D100" i="10"/>
  <c r="P100" i="10"/>
  <c r="Q99" i="10"/>
  <c r="R99" i="10" s="1"/>
  <c r="S99" i="10" s="1"/>
  <c r="D99" i="10"/>
  <c r="D95" i="10"/>
  <c r="P95" i="10"/>
  <c r="S95" i="10" s="1"/>
  <c r="Q94" i="10"/>
  <c r="R94" i="10" s="1"/>
  <c r="S94" i="10" s="1"/>
  <c r="D94" i="10"/>
  <c r="P32" i="10"/>
  <c r="D32" i="10"/>
  <c r="Q32" i="10"/>
  <c r="R32" i="10" s="1"/>
  <c r="P29" i="10"/>
  <c r="Q29" i="10"/>
  <c r="R29" i="10" s="1"/>
  <c r="D29" i="10"/>
  <c r="Q22" i="10"/>
  <c r="R22" i="10" s="1"/>
  <c r="P22" i="10"/>
  <c r="D22" i="10"/>
  <c r="D20" i="10"/>
  <c r="P20" i="10"/>
  <c r="Q20" i="10"/>
  <c r="R20" i="10" s="1"/>
  <c r="Q119" i="9"/>
  <c r="R119" i="9" s="1"/>
  <c r="J119" i="9"/>
  <c r="Q115" i="9"/>
  <c r="R115" i="9" s="1"/>
  <c r="S115" i="9" s="1"/>
  <c r="J115" i="9"/>
  <c r="Q31" i="9"/>
  <c r="J31" i="9"/>
  <c r="P18" i="9"/>
  <c r="D18" i="9"/>
  <c r="K126" i="12"/>
  <c r="L126" i="12" s="1"/>
  <c r="T136" i="12"/>
  <c r="U136" i="12" s="1"/>
  <c r="K136" i="7"/>
  <c r="L136" i="7" s="1"/>
  <c r="K128" i="7"/>
  <c r="L128" i="7" s="1"/>
  <c r="K127" i="7"/>
  <c r="L127" i="7" s="1"/>
  <c r="K133" i="7"/>
  <c r="L133" i="7" s="1"/>
  <c r="K130" i="7"/>
  <c r="L130" i="7" s="1"/>
  <c r="K135" i="7"/>
  <c r="L135" i="7" s="1"/>
  <c r="E126" i="12"/>
  <c r="F126" i="12" s="1"/>
  <c r="S90" i="12"/>
  <c r="K122" i="10"/>
  <c r="L122" i="10" s="1"/>
  <c r="K120" i="10"/>
  <c r="L120" i="10" s="1"/>
  <c r="K119" i="10"/>
  <c r="L119" i="10" s="1"/>
  <c r="S121" i="10"/>
  <c r="E123" i="13"/>
  <c r="F123" i="13" s="1"/>
  <c r="E125" i="13"/>
  <c r="F125" i="13" s="1"/>
  <c r="E124" i="13"/>
  <c r="F124" i="13" s="1"/>
  <c r="S97" i="12"/>
  <c r="H68" i="12"/>
  <c r="J68" i="12" s="1"/>
  <c r="Q68" i="12"/>
  <c r="R78" i="12" s="1"/>
  <c r="S78" i="12" s="1"/>
  <c r="P68" i="12"/>
  <c r="H53" i="12"/>
  <c r="J53" i="12" s="1"/>
  <c r="D53" i="12"/>
  <c r="P53" i="12"/>
  <c r="Q53" i="12"/>
  <c r="R63" i="12" s="1"/>
  <c r="E134" i="12"/>
  <c r="F134" i="12" s="1"/>
  <c r="E127" i="10"/>
  <c r="F127" i="10" s="1"/>
  <c r="E124" i="10"/>
  <c r="F124" i="10" s="1"/>
  <c r="Q97" i="12"/>
  <c r="R107" i="12" s="1"/>
  <c r="S107" i="12" s="1"/>
  <c r="H97" i="12"/>
  <c r="J97" i="12" s="1"/>
  <c r="D97" i="12"/>
  <c r="H83" i="12"/>
  <c r="J83" i="12" s="1"/>
  <c r="P83" i="12"/>
  <c r="Q83" i="12"/>
  <c r="R93" i="12" s="1"/>
  <c r="S93" i="12" s="1"/>
  <c r="D83" i="12"/>
  <c r="P109" i="13"/>
  <c r="D109" i="13"/>
  <c r="Q91" i="13"/>
  <c r="D91" i="13"/>
  <c r="P91" i="13"/>
  <c r="Q85" i="13"/>
  <c r="D85" i="13"/>
  <c r="P82" i="13"/>
  <c r="D82" i="13"/>
  <c r="P80" i="13"/>
  <c r="D80" i="13"/>
  <c r="Q80" i="13"/>
  <c r="Q123" i="7"/>
  <c r="R123" i="7" s="1"/>
  <c r="S123" i="7" s="1"/>
  <c r="H123" i="7"/>
  <c r="J123" i="7" s="1"/>
  <c r="E130" i="7"/>
  <c r="F130" i="7" s="1"/>
  <c r="E132" i="7"/>
  <c r="F132" i="7" s="1"/>
  <c r="E131" i="7"/>
  <c r="F131" i="7" s="1"/>
  <c r="E129" i="7"/>
  <c r="F129" i="7" s="1"/>
  <c r="E134" i="7"/>
  <c r="F134" i="7" s="1"/>
  <c r="S72" i="7"/>
  <c r="D102" i="12"/>
  <c r="H102" i="12"/>
  <c r="J102" i="12" s="1"/>
  <c r="D23" i="12"/>
  <c r="P23" i="12"/>
  <c r="Q23" i="12"/>
  <c r="R33" i="12" s="1"/>
  <c r="H23" i="12"/>
  <c r="J23" i="12" s="1"/>
  <c r="Q121" i="13"/>
  <c r="P121" i="13"/>
  <c r="D121" i="13"/>
  <c r="E121" i="13" s="1"/>
  <c r="F121" i="13" s="1"/>
  <c r="Q99" i="13"/>
  <c r="P99" i="13"/>
  <c r="D17" i="13"/>
  <c r="Q17" i="13"/>
  <c r="H125" i="7"/>
  <c r="J125" i="7" s="1"/>
  <c r="D125" i="7"/>
  <c r="P125" i="7"/>
  <c r="Q125" i="7"/>
  <c r="R125" i="7" s="1"/>
  <c r="Q78" i="12"/>
  <c r="R88" i="12" s="1"/>
  <c r="S88" i="12" s="1"/>
  <c r="D60" i="12"/>
  <c r="Q42" i="12"/>
  <c r="R52" i="12" s="1"/>
  <c r="S52" i="12" s="1"/>
  <c r="P42" i="12"/>
  <c r="S42" i="12" s="1"/>
  <c r="P100" i="13"/>
  <c r="Q100" i="13"/>
  <c r="D100" i="13"/>
  <c r="P84" i="13"/>
  <c r="Q84" i="13"/>
  <c r="P116" i="7"/>
  <c r="P33" i="10"/>
  <c r="Q33" i="10"/>
  <c r="R33" i="10" s="1"/>
  <c r="P27" i="10"/>
  <c r="Q27" i="10"/>
  <c r="R27" i="10" s="1"/>
  <c r="P91" i="9"/>
  <c r="D91" i="9"/>
  <c r="Q81" i="9"/>
  <c r="R81" i="9" s="1"/>
  <c r="S81" i="9" s="1"/>
  <c r="J81" i="9"/>
  <c r="Q60" i="12"/>
  <c r="R70" i="12" s="1"/>
  <c r="P60" i="12"/>
  <c r="H20" i="12"/>
  <c r="J20" i="12" s="1"/>
  <c r="P20" i="12"/>
  <c r="Q20" i="12"/>
  <c r="R30" i="12" s="1"/>
  <c r="P117" i="13"/>
  <c r="D117" i="13"/>
  <c r="Q117" i="13"/>
  <c r="Q51" i="13"/>
  <c r="D51" i="13"/>
  <c r="P51" i="13"/>
  <c r="P48" i="13"/>
  <c r="Q48" i="13"/>
  <c r="H43" i="7"/>
  <c r="J43" i="7" s="1"/>
  <c r="P43" i="7"/>
  <c r="P70" i="10"/>
  <c r="S70" i="10" s="1"/>
  <c r="D70" i="10"/>
  <c r="P76" i="9"/>
  <c r="S76" i="9" s="1"/>
  <c r="D76" i="9"/>
  <c r="Q74" i="9"/>
  <c r="R74" i="9" s="1"/>
  <c r="S74" i="9" s="1"/>
  <c r="J74" i="9"/>
  <c r="S62" i="9"/>
  <c r="D42" i="13"/>
  <c r="D106" i="13"/>
  <c r="D120" i="13"/>
  <c r="Q104" i="12"/>
  <c r="R114" i="12" s="1"/>
  <c r="S114" i="12" s="1"/>
  <c r="P29" i="12"/>
  <c r="H31" i="12"/>
  <c r="J31" i="12" s="1"/>
  <c r="Q120" i="7"/>
  <c r="R120" i="7" s="1"/>
  <c r="S120" i="7" s="1"/>
  <c r="P31" i="12"/>
  <c r="D122" i="7"/>
  <c r="P122" i="7"/>
  <c r="P44" i="10"/>
  <c r="Q44" i="10"/>
  <c r="R44" i="10" s="1"/>
  <c r="S52" i="9"/>
  <c r="S112" i="10" l="1"/>
  <c r="S122" i="12"/>
  <c r="S48" i="10"/>
  <c r="S99" i="12"/>
  <c r="S114" i="7"/>
  <c r="T135" i="10"/>
  <c r="U135" i="10" s="1"/>
  <c r="S104" i="9"/>
  <c r="S96" i="12"/>
  <c r="S104" i="10"/>
  <c r="E126" i="9"/>
  <c r="F126" i="9" s="1"/>
  <c r="S60" i="12"/>
  <c r="S116" i="12"/>
  <c r="K131" i="13"/>
  <c r="L131" i="13" s="1"/>
  <c r="S122" i="7"/>
  <c r="S68" i="12"/>
  <c r="R123" i="9"/>
  <c r="S123" i="9" s="1"/>
  <c r="R16" i="9"/>
  <c r="S16" i="9" s="1"/>
  <c r="R105" i="9"/>
  <c r="S105" i="9" s="1"/>
  <c r="R54" i="9"/>
  <c r="S54" i="9" s="1"/>
  <c r="S91" i="7"/>
  <c r="R130" i="9"/>
  <c r="S130" i="9" s="1"/>
  <c r="R131" i="9"/>
  <c r="S131" i="9" s="1"/>
  <c r="R58" i="9"/>
  <c r="S58" i="9" s="1"/>
  <c r="R64" i="9"/>
  <c r="S64" i="9" s="1"/>
  <c r="R42" i="9"/>
  <c r="S42" i="9" s="1"/>
  <c r="S119" i="12"/>
  <c r="R126" i="10"/>
  <c r="S126" i="10" s="1"/>
  <c r="S91" i="9"/>
  <c r="K127" i="13"/>
  <c r="L127" i="13" s="1"/>
  <c r="R31" i="9"/>
  <c r="S31" i="9" s="1"/>
  <c r="S127" i="10"/>
  <c r="R122" i="10"/>
  <c r="S122" i="10" s="1"/>
  <c r="O69" i="13"/>
  <c r="O65" i="13"/>
  <c r="O60" i="13"/>
  <c r="O99" i="13"/>
  <c r="O39" i="13"/>
  <c r="O29" i="13"/>
  <c r="O33" i="13"/>
  <c r="O38" i="13"/>
  <c r="O93" i="13"/>
  <c r="O82" i="13"/>
  <c r="O79" i="13"/>
  <c r="O101" i="13"/>
  <c r="O45" i="13"/>
  <c r="O14" i="13"/>
  <c r="O122" i="13"/>
  <c r="O25" i="13"/>
  <c r="O51" i="13"/>
  <c r="O24" i="13"/>
  <c r="O78" i="13"/>
  <c r="O84" i="13"/>
  <c r="O123" i="13"/>
  <c r="O50" i="13"/>
  <c r="O68" i="13"/>
  <c r="O20" i="13"/>
  <c r="O97" i="13"/>
  <c r="O59" i="13"/>
  <c r="O113" i="13"/>
  <c r="O126" i="13"/>
  <c r="O94" i="13"/>
  <c r="O121" i="13"/>
  <c r="O110" i="13"/>
  <c r="O120" i="13"/>
  <c r="O125" i="13"/>
  <c r="O46" i="13"/>
  <c r="O129" i="13"/>
  <c r="O30" i="13"/>
  <c r="O80" i="13"/>
  <c r="O96" i="13"/>
  <c r="O130" i="13"/>
  <c r="O91" i="13"/>
  <c r="O104" i="13"/>
  <c r="O131" i="13"/>
  <c r="O111" i="13"/>
  <c r="O85" i="13"/>
  <c r="O57" i="13"/>
  <c r="O31" i="13"/>
  <c r="O36" i="13"/>
  <c r="O40" i="13"/>
  <c r="O18" i="13"/>
  <c r="O17" i="13"/>
  <c r="O56" i="13"/>
  <c r="O19" i="13"/>
  <c r="O112" i="13"/>
  <c r="O107" i="13"/>
  <c r="O43" i="13"/>
  <c r="O136" i="13"/>
  <c r="O81" i="13"/>
  <c r="O71" i="13"/>
  <c r="O135" i="13"/>
  <c r="O26" i="13"/>
  <c r="O55" i="13"/>
  <c r="O98" i="13"/>
  <c r="O115" i="13"/>
  <c r="O53" i="13"/>
  <c r="O83" i="13"/>
  <c r="O15" i="13"/>
  <c r="O62" i="13"/>
  <c r="O21" i="13"/>
  <c r="O70" i="13"/>
  <c r="O48" i="13"/>
  <c r="O27" i="13"/>
  <c r="O109" i="13"/>
  <c r="O132" i="13"/>
  <c r="O116" i="13"/>
  <c r="O35" i="13"/>
  <c r="O89" i="13"/>
  <c r="O88" i="13"/>
  <c r="O105" i="13"/>
  <c r="O41" i="13"/>
  <c r="O49" i="13"/>
  <c r="O44" i="13"/>
  <c r="O90" i="13"/>
  <c r="O114" i="13"/>
  <c r="O42" i="13"/>
  <c r="O75" i="13"/>
  <c r="R105" i="13" s="1"/>
  <c r="S105" i="13" s="1"/>
  <c r="O76" i="13"/>
  <c r="O92" i="13"/>
  <c r="O102" i="13"/>
  <c r="O100" i="13"/>
  <c r="O37" i="13"/>
  <c r="O54" i="13"/>
  <c r="O124" i="13"/>
  <c r="O58" i="13"/>
  <c r="O106" i="13"/>
  <c r="O108" i="13"/>
  <c r="O74" i="13"/>
  <c r="O134" i="13"/>
  <c r="O72" i="13"/>
  <c r="O119" i="13"/>
  <c r="O16" i="13"/>
  <c r="O95" i="13"/>
  <c r="O77" i="13"/>
  <c r="O133" i="13"/>
  <c r="O86" i="13"/>
  <c r="O87" i="13"/>
  <c r="O127" i="13"/>
  <c r="O22" i="13"/>
  <c r="O47" i="13"/>
  <c r="O117" i="13"/>
  <c r="O118" i="13"/>
  <c r="O61" i="13"/>
  <c r="O63" i="13"/>
  <c r="O103" i="13"/>
  <c r="O66" i="13"/>
  <c r="O32" i="13"/>
  <c r="O73" i="13"/>
  <c r="O23" i="13"/>
  <c r="O67" i="13"/>
  <c r="O64" i="13"/>
  <c r="O52" i="13"/>
  <c r="O34" i="13"/>
  <c r="O128" i="13"/>
  <c r="O28" i="13"/>
  <c r="R111" i="9"/>
  <c r="S111" i="9" s="1"/>
  <c r="R124" i="10"/>
  <c r="S124" i="10" s="1"/>
  <c r="S69" i="10"/>
  <c r="R97" i="13"/>
  <c r="S97" i="13" s="1"/>
  <c r="R36" i="9"/>
  <c r="S36" i="9" s="1"/>
  <c r="S90" i="7"/>
  <c r="T133" i="10"/>
  <c r="U133" i="10" s="1"/>
  <c r="S97" i="10"/>
  <c r="S40" i="12"/>
  <c r="K126" i="10"/>
  <c r="L126" i="10" s="1"/>
  <c r="S114" i="9"/>
  <c r="E116" i="12"/>
  <c r="F116" i="12" s="1"/>
  <c r="S58" i="12"/>
  <c r="S53" i="7"/>
  <c r="S60" i="7"/>
  <c r="S30" i="12"/>
  <c r="K125" i="13"/>
  <c r="L125" i="13" s="1"/>
  <c r="K124" i="10"/>
  <c r="L124" i="10" s="1"/>
  <c r="S113" i="12"/>
  <c r="S79" i="7"/>
  <c r="E121" i="10"/>
  <c r="F121" i="10" s="1"/>
  <c r="S46" i="12"/>
  <c r="K125" i="10"/>
  <c r="L125" i="10" s="1"/>
  <c r="S42" i="7"/>
  <c r="S30" i="10"/>
  <c r="E111" i="12"/>
  <c r="F111" i="12" s="1"/>
  <c r="S132" i="12"/>
  <c r="T120" i="12" s="1"/>
  <c r="U120" i="12" s="1"/>
  <c r="S101" i="12"/>
  <c r="S53" i="12"/>
  <c r="S76" i="7"/>
  <c r="E127" i="9"/>
  <c r="F127" i="9" s="1"/>
  <c r="S71" i="9"/>
  <c r="S46" i="7"/>
  <c r="E122" i="9"/>
  <c r="F122" i="9" s="1"/>
  <c r="S55" i="12"/>
  <c r="T134" i="10"/>
  <c r="U134" i="10" s="1"/>
  <c r="E120" i="10"/>
  <c r="F120" i="10" s="1"/>
  <c r="S100" i="10"/>
  <c r="K105" i="10"/>
  <c r="L105" i="10" s="1"/>
  <c r="E123" i="10"/>
  <c r="F123" i="10" s="1"/>
  <c r="E119" i="10"/>
  <c r="F119" i="10" s="1"/>
  <c r="S15" i="10"/>
  <c r="S66" i="12"/>
  <c r="E126" i="10"/>
  <c r="F126" i="10" s="1"/>
  <c r="S91" i="12"/>
  <c r="K117" i="12"/>
  <c r="L117" i="12" s="1"/>
  <c r="E125" i="10"/>
  <c r="F125" i="10" s="1"/>
  <c r="E125" i="9"/>
  <c r="F125" i="9" s="1"/>
  <c r="K68" i="10"/>
  <c r="L68" i="10" s="1"/>
  <c r="K19" i="13"/>
  <c r="L19" i="13" s="1"/>
  <c r="K100" i="13"/>
  <c r="L100" i="13" s="1"/>
  <c r="S31" i="7"/>
  <c r="S70" i="7"/>
  <c r="K110" i="10"/>
  <c r="L110" i="10" s="1"/>
  <c r="S101" i="7"/>
  <c r="S107" i="7"/>
  <c r="S102" i="12"/>
  <c r="S39" i="7"/>
  <c r="S62" i="12"/>
  <c r="K113" i="10"/>
  <c r="L113" i="10" s="1"/>
  <c r="K118" i="10"/>
  <c r="L118" i="10" s="1"/>
  <c r="S59" i="10"/>
  <c r="K86" i="10"/>
  <c r="L86" i="10" s="1"/>
  <c r="K23" i="10"/>
  <c r="L23" i="10" s="1"/>
  <c r="S116" i="10"/>
  <c r="K117" i="10"/>
  <c r="L117" i="10" s="1"/>
  <c r="K115" i="10"/>
  <c r="L115" i="10" s="1"/>
  <c r="K103" i="10"/>
  <c r="L103" i="10" s="1"/>
  <c r="K98" i="10"/>
  <c r="L98" i="10" s="1"/>
  <c r="K101" i="10"/>
  <c r="L101" i="10" s="1"/>
  <c r="S42" i="10"/>
  <c r="E115" i="10"/>
  <c r="F115" i="10" s="1"/>
  <c r="K78" i="13"/>
  <c r="L78" i="13" s="1"/>
  <c r="S55" i="10"/>
  <c r="K107" i="10"/>
  <c r="L107" i="10" s="1"/>
  <c r="K112" i="10"/>
  <c r="L112" i="10" s="1"/>
  <c r="S83" i="10"/>
  <c r="S43" i="7"/>
  <c r="S83" i="12"/>
  <c r="S74" i="12"/>
  <c r="T133" i="12"/>
  <c r="U133" i="12" s="1"/>
  <c r="S118" i="12"/>
  <c r="S35" i="12"/>
  <c r="S57" i="7"/>
  <c r="S119" i="9"/>
  <c r="S59" i="12"/>
  <c r="S44" i="12"/>
  <c r="S106" i="7"/>
  <c r="K32" i="13"/>
  <c r="L32" i="13" s="1"/>
  <c r="K50" i="13"/>
  <c r="L50" i="13" s="1"/>
  <c r="K85" i="13"/>
  <c r="L85" i="13" s="1"/>
  <c r="S27" i="10"/>
  <c r="E118" i="10"/>
  <c r="F118" i="10" s="1"/>
  <c r="E113" i="10"/>
  <c r="F113" i="10" s="1"/>
  <c r="E106" i="10"/>
  <c r="F106" i="10" s="1"/>
  <c r="K37" i="13"/>
  <c r="L37" i="13" s="1"/>
  <c r="K123" i="13"/>
  <c r="L123" i="13" s="1"/>
  <c r="K26" i="10"/>
  <c r="L26" i="10" s="1"/>
  <c r="T131" i="9"/>
  <c r="U131" i="9" s="1"/>
  <c r="S38" i="10"/>
  <c r="E117" i="10"/>
  <c r="F117" i="10" s="1"/>
  <c r="E114" i="10"/>
  <c r="F114" i="10" s="1"/>
  <c r="K71" i="10"/>
  <c r="L71" i="10" s="1"/>
  <c r="S113" i="10"/>
  <c r="K75" i="10"/>
  <c r="L75" i="10" s="1"/>
  <c r="E112" i="10"/>
  <c r="F112" i="10" s="1"/>
  <c r="E96" i="9"/>
  <c r="F96" i="9" s="1"/>
  <c r="E111" i="10"/>
  <c r="F111" i="10" s="1"/>
  <c r="K20" i="13"/>
  <c r="L20" i="13" s="1"/>
  <c r="K74" i="13"/>
  <c r="L74" i="13" s="1"/>
  <c r="K44" i="13"/>
  <c r="L44" i="13" s="1"/>
  <c r="S58" i="7"/>
  <c r="E116" i="9"/>
  <c r="F116" i="9" s="1"/>
  <c r="K61" i="10"/>
  <c r="L61" i="10" s="1"/>
  <c r="K75" i="13"/>
  <c r="L75" i="13" s="1"/>
  <c r="K92" i="10"/>
  <c r="L92" i="10" s="1"/>
  <c r="K26" i="13"/>
  <c r="L26" i="13" s="1"/>
  <c r="K79" i="13"/>
  <c r="L79" i="13" s="1"/>
  <c r="E116" i="10"/>
  <c r="F116" i="10" s="1"/>
  <c r="T132" i="10"/>
  <c r="U132" i="10" s="1"/>
  <c r="S50" i="12"/>
  <c r="S48" i="12"/>
  <c r="S109" i="7"/>
  <c r="K63" i="13"/>
  <c r="L63" i="13" s="1"/>
  <c r="K69" i="13"/>
  <c r="L69" i="13" s="1"/>
  <c r="K111" i="12"/>
  <c r="L111" i="12" s="1"/>
  <c r="K41" i="10"/>
  <c r="L41" i="10" s="1"/>
  <c r="E114" i="12"/>
  <c r="F114" i="12" s="1"/>
  <c r="K39" i="13"/>
  <c r="L39" i="13" s="1"/>
  <c r="K97" i="13"/>
  <c r="L97" i="13" s="1"/>
  <c r="K15" i="13"/>
  <c r="L15" i="13" s="1"/>
  <c r="K105" i="13"/>
  <c r="L105" i="13" s="1"/>
  <c r="K88" i="13"/>
  <c r="L88" i="13" s="1"/>
  <c r="S59" i="9"/>
  <c r="E46" i="10"/>
  <c r="F46" i="10" s="1"/>
  <c r="E129" i="12"/>
  <c r="F129" i="12" s="1"/>
  <c r="K114" i="10"/>
  <c r="L114" i="10" s="1"/>
  <c r="E122" i="12"/>
  <c r="F122" i="12" s="1"/>
  <c r="K57" i="13"/>
  <c r="L57" i="13" s="1"/>
  <c r="E117" i="12"/>
  <c r="F117" i="12" s="1"/>
  <c r="K70" i="13"/>
  <c r="L70" i="13" s="1"/>
  <c r="K16" i="10"/>
  <c r="L16" i="10" s="1"/>
  <c r="S72" i="10"/>
  <c r="E94" i="9"/>
  <c r="F94" i="9" s="1"/>
  <c r="K21" i="10"/>
  <c r="L21" i="10" s="1"/>
  <c r="S31" i="12"/>
  <c r="K84" i="12"/>
  <c r="L84" i="12" s="1"/>
  <c r="E131" i="12"/>
  <c r="F131" i="12" s="1"/>
  <c r="E123" i="12"/>
  <c r="F123" i="12" s="1"/>
  <c r="K102" i="10"/>
  <c r="L102" i="10" s="1"/>
  <c r="K94" i="10"/>
  <c r="L94" i="10" s="1"/>
  <c r="E115" i="9"/>
  <c r="F115" i="9" s="1"/>
  <c r="S121" i="7"/>
  <c r="E133" i="12"/>
  <c r="F133" i="12" s="1"/>
  <c r="E127" i="12"/>
  <c r="F127" i="12" s="1"/>
  <c r="K47" i="13"/>
  <c r="L47" i="13" s="1"/>
  <c r="E121" i="9"/>
  <c r="F121" i="9" s="1"/>
  <c r="K106" i="10"/>
  <c r="L106" i="10" s="1"/>
  <c r="K25" i="10"/>
  <c r="L25" i="10" s="1"/>
  <c r="K33" i="13"/>
  <c r="L33" i="13" s="1"/>
  <c r="S37" i="9"/>
  <c r="K90" i="13"/>
  <c r="L90" i="13" s="1"/>
  <c r="K54" i="13"/>
  <c r="L54" i="13" s="1"/>
  <c r="S108" i="10"/>
  <c r="E107" i="10"/>
  <c r="F107" i="10" s="1"/>
  <c r="E132" i="12"/>
  <c r="F132" i="12" s="1"/>
  <c r="T129" i="9"/>
  <c r="U129" i="9" s="1"/>
  <c r="E110" i="10"/>
  <c r="F110" i="10" s="1"/>
  <c r="E109" i="12"/>
  <c r="F109" i="12" s="1"/>
  <c r="E121" i="12"/>
  <c r="F121" i="12" s="1"/>
  <c r="K112" i="12"/>
  <c r="L112" i="12" s="1"/>
  <c r="K19" i="10"/>
  <c r="L19" i="10" s="1"/>
  <c r="E120" i="9"/>
  <c r="F120" i="9" s="1"/>
  <c r="S20" i="12"/>
  <c r="T20" i="12" s="1"/>
  <c r="U20" i="12" s="1"/>
  <c r="E135" i="12"/>
  <c r="F135" i="12" s="1"/>
  <c r="E124" i="12"/>
  <c r="F124" i="12" s="1"/>
  <c r="T132" i="9"/>
  <c r="U132" i="9" s="1"/>
  <c r="K32" i="10"/>
  <c r="L32" i="10" s="1"/>
  <c r="K109" i="10"/>
  <c r="L109" i="10" s="1"/>
  <c r="K111" i="10"/>
  <c r="L111" i="10" s="1"/>
  <c r="K82" i="10"/>
  <c r="L82" i="10" s="1"/>
  <c r="K42" i="10"/>
  <c r="L42" i="10" s="1"/>
  <c r="K21" i="13"/>
  <c r="L21" i="13" s="1"/>
  <c r="K81" i="13"/>
  <c r="L81" i="13" s="1"/>
  <c r="S86" i="7"/>
  <c r="S38" i="12"/>
  <c r="K34" i="10"/>
  <c r="L34" i="10" s="1"/>
  <c r="K19" i="12"/>
  <c r="L19" i="12" s="1"/>
  <c r="K85" i="7"/>
  <c r="L85" i="7" s="1"/>
  <c r="K50" i="10"/>
  <c r="L50" i="10" s="1"/>
  <c r="K117" i="13"/>
  <c r="L117" i="13" s="1"/>
  <c r="E76" i="10"/>
  <c r="F76" i="10" s="1"/>
  <c r="E68" i="9"/>
  <c r="F68" i="9" s="1"/>
  <c r="E130" i="12"/>
  <c r="F130" i="12" s="1"/>
  <c r="E120" i="12"/>
  <c r="F120" i="12" s="1"/>
  <c r="E136" i="12"/>
  <c r="F136" i="12" s="1"/>
  <c r="S63" i="12"/>
  <c r="K104" i="10"/>
  <c r="L104" i="10" s="1"/>
  <c r="K108" i="10"/>
  <c r="L108" i="10" s="1"/>
  <c r="E110" i="12"/>
  <c r="F110" i="12" s="1"/>
  <c r="K77" i="13"/>
  <c r="L77" i="13" s="1"/>
  <c r="K118" i="13"/>
  <c r="L118" i="13" s="1"/>
  <c r="K24" i="10"/>
  <c r="L24" i="10" s="1"/>
  <c r="K89" i="13"/>
  <c r="L89" i="13" s="1"/>
  <c r="K39" i="10"/>
  <c r="L39" i="10" s="1"/>
  <c r="E101" i="10"/>
  <c r="F101" i="10" s="1"/>
  <c r="S56" i="7"/>
  <c r="T126" i="10"/>
  <c r="U126" i="10" s="1"/>
  <c r="T123" i="10"/>
  <c r="U123" i="10" s="1"/>
  <c r="T127" i="10"/>
  <c r="U127" i="10" s="1"/>
  <c r="T129" i="10"/>
  <c r="U129" i="10" s="1"/>
  <c r="T124" i="10"/>
  <c r="U124" i="10" s="1"/>
  <c r="T128" i="10"/>
  <c r="U128" i="10" s="1"/>
  <c r="T122" i="10"/>
  <c r="U122" i="10" s="1"/>
  <c r="K41" i="13"/>
  <c r="L41" i="13" s="1"/>
  <c r="K35" i="7"/>
  <c r="L35" i="7" s="1"/>
  <c r="E79" i="9"/>
  <c r="F79" i="9" s="1"/>
  <c r="K103" i="13"/>
  <c r="L103" i="13" s="1"/>
  <c r="K92" i="13"/>
  <c r="L92" i="13" s="1"/>
  <c r="K18" i="10"/>
  <c r="L18" i="10" s="1"/>
  <c r="K94" i="13"/>
  <c r="L94" i="13" s="1"/>
  <c r="K51" i="13"/>
  <c r="L51" i="13" s="1"/>
  <c r="K42" i="13"/>
  <c r="L42" i="13" s="1"/>
  <c r="E92" i="9"/>
  <c r="F92" i="9" s="1"/>
  <c r="E93" i="9"/>
  <c r="F93" i="9" s="1"/>
  <c r="K82" i="13"/>
  <c r="L82" i="13" s="1"/>
  <c r="K80" i="13"/>
  <c r="L80" i="13" s="1"/>
  <c r="K20" i="10"/>
  <c r="L20" i="10" s="1"/>
  <c r="K17" i="10"/>
  <c r="L17" i="10" s="1"/>
  <c r="K27" i="10"/>
  <c r="L27" i="10" s="1"/>
  <c r="K30" i="10"/>
  <c r="L30" i="10" s="1"/>
  <c r="K31" i="10"/>
  <c r="L31" i="10" s="1"/>
  <c r="K33" i="10"/>
  <c r="L33" i="10" s="1"/>
  <c r="E100" i="10"/>
  <c r="F100" i="10" s="1"/>
  <c r="K18" i="13"/>
  <c r="L18" i="13" s="1"/>
  <c r="K36" i="13"/>
  <c r="L36" i="13" s="1"/>
  <c r="K31" i="13"/>
  <c r="L31" i="13" s="1"/>
  <c r="K60" i="13"/>
  <c r="L60" i="13" s="1"/>
  <c r="K64" i="13"/>
  <c r="L64" i="13" s="1"/>
  <c r="K67" i="13"/>
  <c r="L67" i="13" s="1"/>
  <c r="K68" i="13"/>
  <c r="L68" i="13" s="1"/>
  <c r="K59" i="13"/>
  <c r="L59" i="13" s="1"/>
  <c r="K52" i="13"/>
  <c r="L52" i="13" s="1"/>
  <c r="E119" i="9"/>
  <c r="F119" i="9" s="1"/>
  <c r="E114" i="9"/>
  <c r="F114" i="9" s="1"/>
  <c r="K124" i="9"/>
  <c r="L124" i="9" s="1"/>
  <c r="E112" i="9"/>
  <c r="F112" i="9" s="1"/>
  <c r="K118" i="12"/>
  <c r="L118" i="12" s="1"/>
  <c r="K109" i="12"/>
  <c r="L109" i="12" s="1"/>
  <c r="K90" i="10"/>
  <c r="L90" i="10" s="1"/>
  <c r="K89" i="10"/>
  <c r="L89" i="10" s="1"/>
  <c r="K72" i="10"/>
  <c r="L72" i="10" s="1"/>
  <c r="K91" i="10"/>
  <c r="L91" i="10" s="1"/>
  <c r="K83" i="10"/>
  <c r="L83" i="10" s="1"/>
  <c r="K77" i="10"/>
  <c r="L77" i="10" s="1"/>
  <c r="K73" i="10"/>
  <c r="L73" i="10" s="1"/>
  <c r="K96" i="10"/>
  <c r="L96" i="10" s="1"/>
  <c r="K99" i="10"/>
  <c r="L99" i="10" s="1"/>
  <c r="E109" i="10"/>
  <c r="F109" i="10" s="1"/>
  <c r="K96" i="13"/>
  <c r="L96" i="13" s="1"/>
  <c r="K113" i="13"/>
  <c r="L113" i="13" s="1"/>
  <c r="K56" i="10"/>
  <c r="L56" i="10" s="1"/>
  <c r="K121" i="12"/>
  <c r="L121" i="12" s="1"/>
  <c r="S63" i="10"/>
  <c r="K112" i="13"/>
  <c r="L112" i="13" s="1"/>
  <c r="K95" i="13"/>
  <c r="L95" i="13" s="1"/>
  <c r="K122" i="13"/>
  <c r="L122" i="13" s="1"/>
  <c r="K110" i="12"/>
  <c r="L110" i="12" s="1"/>
  <c r="S68" i="10"/>
  <c r="S101" i="10"/>
  <c r="S54" i="12"/>
  <c r="S81" i="7"/>
  <c r="S90" i="10"/>
  <c r="S119" i="7"/>
  <c r="S17" i="10"/>
  <c r="S19" i="7"/>
  <c r="K63" i="9"/>
  <c r="L63" i="9" s="1"/>
  <c r="E52" i="10"/>
  <c r="F52" i="10" s="1"/>
  <c r="S70" i="12"/>
  <c r="S23" i="12"/>
  <c r="T23" i="12" s="1"/>
  <c r="U23" i="12" s="1"/>
  <c r="K107" i="13"/>
  <c r="L107" i="13" s="1"/>
  <c r="K101" i="13"/>
  <c r="L101" i="13" s="1"/>
  <c r="K98" i="13"/>
  <c r="L98" i="13" s="1"/>
  <c r="K46" i="13"/>
  <c r="L46" i="13" s="1"/>
  <c r="K43" i="13"/>
  <c r="L43" i="13" s="1"/>
  <c r="E95" i="9"/>
  <c r="F95" i="9" s="1"/>
  <c r="K28" i="10"/>
  <c r="L28" i="10" s="1"/>
  <c r="K84" i="13"/>
  <c r="L84" i="13" s="1"/>
  <c r="K86" i="13"/>
  <c r="L86" i="13" s="1"/>
  <c r="T130" i="9"/>
  <c r="U130" i="9" s="1"/>
  <c r="K22" i="10"/>
  <c r="L22" i="10" s="1"/>
  <c r="K35" i="10"/>
  <c r="L35" i="10" s="1"/>
  <c r="K17" i="13"/>
  <c r="L17" i="13" s="1"/>
  <c r="K40" i="13"/>
  <c r="L40" i="13" s="1"/>
  <c r="K35" i="13"/>
  <c r="L35" i="13" s="1"/>
  <c r="K61" i="13"/>
  <c r="L61" i="13" s="1"/>
  <c r="K65" i="13"/>
  <c r="L65" i="13" s="1"/>
  <c r="K71" i="13"/>
  <c r="L71" i="13" s="1"/>
  <c r="K76" i="13"/>
  <c r="L76" i="13" s="1"/>
  <c r="K56" i="13"/>
  <c r="L56" i="13" s="1"/>
  <c r="K53" i="13"/>
  <c r="L53" i="13" s="1"/>
  <c r="E117" i="9"/>
  <c r="F117" i="9" s="1"/>
  <c r="K125" i="9"/>
  <c r="L125" i="9" s="1"/>
  <c r="E113" i="9"/>
  <c r="F113" i="9" s="1"/>
  <c r="K114" i="12"/>
  <c r="L114" i="12" s="1"/>
  <c r="K115" i="12"/>
  <c r="L115" i="12" s="1"/>
  <c r="K88" i="10"/>
  <c r="L88" i="10" s="1"/>
  <c r="K69" i="10"/>
  <c r="L69" i="10" s="1"/>
  <c r="K78" i="10"/>
  <c r="L78" i="10" s="1"/>
  <c r="K85" i="10"/>
  <c r="L85" i="10" s="1"/>
  <c r="K76" i="10"/>
  <c r="L76" i="10" s="1"/>
  <c r="K74" i="10"/>
  <c r="L74" i="10" s="1"/>
  <c r="K95" i="10"/>
  <c r="L95" i="10" s="1"/>
  <c r="K97" i="10"/>
  <c r="L97" i="10" s="1"/>
  <c r="E105" i="10"/>
  <c r="F105" i="10" s="1"/>
  <c r="K93" i="13"/>
  <c r="L93" i="13" s="1"/>
  <c r="K38" i="10"/>
  <c r="L38" i="10" s="1"/>
  <c r="K122" i="12"/>
  <c r="L122" i="12" s="1"/>
  <c r="K48" i="10"/>
  <c r="L48" i="10" s="1"/>
  <c r="E103" i="10"/>
  <c r="F103" i="10" s="1"/>
  <c r="K25" i="13"/>
  <c r="L25" i="13" s="1"/>
  <c r="S120" i="10"/>
  <c r="T120" i="10" s="1"/>
  <c r="U120" i="10" s="1"/>
  <c r="S29" i="7"/>
  <c r="S40" i="10"/>
  <c r="S96" i="10"/>
  <c r="K121" i="10"/>
  <c r="L121" i="10" s="1"/>
  <c r="E27" i="7"/>
  <c r="F27" i="7" s="1"/>
  <c r="S29" i="12"/>
  <c r="K75" i="9"/>
  <c r="L75" i="9" s="1"/>
  <c r="S116" i="7"/>
  <c r="K104" i="13"/>
  <c r="L104" i="13" s="1"/>
  <c r="E108" i="10"/>
  <c r="F108" i="10" s="1"/>
  <c r="K116" i="13"/>
  <c r="L116" i="13" s="1"/>
  <c r="K36" i="10"/>
  <c r="L36" i="10" s="1"/>
  <c r="K99" i="13"/>
  <c r="L99" i="13" s="1"/>
  <c r="K45" i="13"/>
  <c r="L45" i="13" s="1"/>
  <c r="K29" i="10"/>
  <c r="L29" i="10" s="1"/>
  <c r="K22" i="13"/>
  <c r="L22" i="13" s="1"/>
  <c r="K34" i="13"/>
  <c r="L34" i="13" s="1"/>
  <c r="K62" i="13"/>
  <c r="L62" i="13" s="1"/>
  <c r="K66" i="13"/>
  <c r="L66" i="13" s="1"/>
  <c r="K73" i="13"/>
  <c r="L73" i="13" s="1"/>
  <c r="K72" i="13"/>
  <c r="L72" i="13" s="1"/>
  <c r="E118" i="9"/>
  <c r="F118" i="9" s="1"/>
  <c r="K16" i="13"/>
  <c r="L16" i="13" s="1"/>
  <c r="K120" i="12"/>
  <c r="L120" i="12" s="1"/>
  <c r="K116" i="12"/>
  <c r="L116" i="12" s="1"/>
  <c r="S30" i="9"/>
  <c r="S44" i="9"/>
  <c r="K79" i="10"/>
  <c r="L79" i="10" s="1"/>
  <c r="K87" i="10"/>
  <c r="L87" i="10" s="1"/>
  <c r="K80" i="10"/>
  <c r="L80" i="10" s="1"/>
  <c r="K81" i="10"/>
  <c r="L81" i="10" s="1"/>
  <c r="K70" i="10"/>
  <c r="L70" i="10" s="1"/>
  <c r="K84" i="10"/>
  <c r="L84" i="10" s="1"/>
  <c r="K93" i="10"/>
  <c r="L93" i="10" s="1"/>
  <c r="K100" i="10"/>
  <c r="L100" i="10" s="1"/>
  <c r="E102" i="10"/>
  <c r="F102" i="10" s="1"/>
  <c r="K64" i="10"/>
  <c r="L64" i="10" s="1"/>
  <c r="D14" i="5" s="1"/>
  <c r="F14" i="5" s="1"/>
  <c r="K15" i="10"/>
  <c r="L15" i="10" s="1"/>
  <c r="K83" i="13"/>
  <c r="L83" i="13" s="1"/>
  <c r="K29" i="13"/>
  <c r="L29" i="13" s="1"/>
  <c r="T128" i="7"/>
  <c r="U128" i="7" s="1"/>
  <c r="K119" i="12"/>
  <c r="L119" i="12" s="1"/>
  <c r="T131" i="10"/>
  <c r="U131" i="10" s="1"/>
  <c r="S15" i="7"/>
  <c r="S15" i="12"/>
  <c r="T15" i="12" s="1"/>
  <c r="U15" i="12" s="1"/>
  <c r="S63" i="7"/>
  <c r="S100" i="7"/>
  <c r="S35" i="7"/>
  <c r="T133" i="7"/>
  <c r="U133" i="7" s="1"/>
  <c r="T129" i="7"/>
  <c r="U129" i="7" s="1"/>
  <c r="T130" i="7"/>
  <c r="U130" i="7" s="1"/>
  <c r="T132" i="12"/>
  <c r="U132" i="12" s="1"/>
  <c r="T129" i="12"/>
  <c r="U129" i="12" s="1"/>
  <c r="T122" i="12"/>
  <c r="U122" i="12" s="1"/>
  <c r="T127" i="7"/>
  <c r="U127" i="7" s="1"/>
  <c r="T126" i="7"/>
  <c r="U126" i="7" s="1"/>
  <c r="S44" i="10"/>
  <c r="E47" i="13"/>
  <c r="F47" i="13" s="1"/>
  <c r="K64" i="12"/>
  <c r="L64" i="12" s="1"/>
  <c r="K31" i="9"/>
  <c r="L31" i="9" s="1"/>
  <c r="E46" i="7"/>
  <c r="F46" i="7" s="1"/>
  <c r="S69" i="7"/>
  <c r="S75" i="7"/>
  <c r="K82" i="7"/>
  <c r="L82" i="7" s="1"/>
  <c r="E57" i="13"/>
  <c r="F57" i="13" s="1"/>
  <c r="E28" i="12"/>
  <c r="F28" i="12" s="1"/>
  <c r="S47" i="12"/>
  <c r="E104" i="10"/>
  <c r="F104" i="10" s="1"/>
  <c r="S45" i="7"/>
  <c r="K28" i="13"/>
  <c r="L28" i="13" s="1"/>
  <c r="K24" i="13"/>
  <c r="L24" i="13" s="1"/>
  <c r="K58" i="13"/>
  <c r="L58" i="13" s="1"/>
  <c r="K114" i="13"/>
  <c r="L114" i="13" s="1"/>
  <c r="K106" i="13"/>
  <c r="L106" i="13" s="1"/>
  <c r="K119" i="13"/>
  <c r="L119" i="13" s="1"/>
  <c r="K65" i="10"/>
  <c r="L65" i="10" s="1"/>
  <c r="K59" i="10"/>
  <c r="L59" i="10" s="1"/>
  <c r="K60" i="10"/>
  <c r="L60" i="10" s="1"/>
  <c r="K43" i="10"/>
  <c r="L43" i="10" s="1"/>
  <c r="K45" i="10"/>
  <c r="L45" i="10" s="1"/>
  <c r="K40" i="10"/>
  <c r="L40" i="10" s="1"/>
  <c r="K51" i="10"/>
  <c r="L51" i="10" s="1"/>
  <c r="R128" i="9"/>
  <c r="S128" i="9" s="1"/>
  <c r="T128" i="9" s="1"/>
  <c r="U128" i="9" s="1"/>
  <c r="R125" i="9"/>
  <c r="S125" i="9" s="1"/>
  <c r="R126" i="9"/>
  <c r="S126" i="9" s="1"/>
  <c r="R122" i="9"/>
  <c r="S122" i="9" s="1"/>
  <c r="R85" i="9"/>
  <c r="S85" i="9" s="1"/>
  <c r="R84" i="9"/>
  <c r="S84" i="9" s="1"/>
  <c r="R127" i="9"/>
  <c r="S127" i="9" s="1"/>
  <c r="K113" i="12"/>
  <c r="L113" i="12" s="1"/>
  <c r="T135" i="9"/>
  <c r="U135" i="9" s="1"/>
  <c r="T131" i="7"/>
  <c r="U131" i="7" s="1"/>
  <c r="T135" i="7"/>
  <c r="U135" i="7" s="1"/>
  <c r="T134" i="7"/>
  <c r="U134" i="7" s="1"/>
  <c r="T125" i="10"/>
  <c r="U125" i="10" s="1"/>
  <c r="S86" i="10"/>
  <c r="S34" i="7"/>
  <c r="S37" i="12"/>
  <c r="S75" i="12"/>
  <c r="E20" i="12"/>
  <c r="F20" i="12" s="1"/>
  <c r="K92" i="12"/>
  <c r="L92" i="12" s="1"/>
  <c r="E17" i="12"/>
  <c r="F17" i="12" s="1"/>
  <c r="S20" i="10"/>
  <c r="S89" i="7"/>
  <c r="S95" i="7"/>
  <c r="S33" i="12"/>
  <c r="S73" i="10"/>
  <c r="K30" i="13"/>
  <c r="L30" i="13" s="1"/>
  <c r="K23" i="13"/>
  <c r="L23" i="13" s="1"/>
  <c r="K38" i="13"/>
  <c r="L38" i="13" s="1"/>
  <c r="K87" i="13"/>
  <c r="L87" i="13" s="1"/>
  <c r="K91" i="13"/>
  <c r="L91" i="13" s="1"/>
  <c r="K109" i="13"/>
  <c r="L109" i="13" s="1"/>
  <c r="K115" i="13"/>
  <c r="L115" i="13" s="1"/>
  <c r="K66" i="10"/>
  <c r="L66" i="10" s="1"/>
  <c r="K67" i="10"/>
  <c r="L67" i="10" s="1"/>
  <c r="K55" i="10"/>
  <c r="L55" i="10" s="1"/>
  <c r="K58" i="10"/>
  <c r="L58" i="10" s="1"/>
  <c r="K54" i="10"/>
  <c r="L54" i="10" s="1"/>
  <c r="K53" i="10"/>
  <c r="L53" i="10" s="1"/>
  <c r="K37" i="10"/>
  <c r="L37" i="10" s="1"/>
  <c r="K44" i="10"/>
  <c r="L44" i="10" s="1"/>
  <c r="R17" i="9"/>
  <c r="S17" i="9" s="1"/>
  <c r="R39" i="9"/>
  <c r="S39" i="9" s="1"/>
  <c r="R43" i="9"/>
  <c r="S43" i="9" s="1"/>
  <c r="R24" i="9"/>
  <c r="S24" i="9" s="1"/>
  <c r="R20" i="9"/>
  <c r="S20" i="9" s="1"/>
  <c r="R21" i="9"/>
  <c r="S21" i="9" s="1"/>
  <c r="R41" i="9"/>
  <c r="S41" i="9" s="1"/>
  <c r="R14" i="9"/>
  <c r="R26" i="9"/>
  <c r="S26" i="9" s="1"/>
  <c r="R34" i="9"/>
  <c r="S34" i="9" s="1"/>
  <c r="R35" i="9"/>
  <c r="S35" i="9" s="1"/>
  <c r="R25" i="9"/>
  <c r="S25" i="9" s="1"/>
  <c r="R33" i="9"/>
  <c r="S33" i="9" s="1"/>
  <c r="R29" i="9"/>
  <c r="S29" i="9" s="1"/>
  <c r="R40" i="9"/>
  <c r="S40" i="9" s="1"/>
  <c r="R18" i="9"/>
  <c r="S18" i="9" s="1"/>
  <c r="R28" i="9"/>
  <c r="S28" i="9" s="1"/>
  <c r="R38" i="9"/>
  <c r="S38" i="9" s="1"/>
  <c r="R22" i="9"/>
  <c r="S22" i="9" s="1"/>
  <c r="R56" i="9"/>
  <c r="S56" i="9" s="1"/>
  <c r="R55" i="9"/>
  <c r="S55" i="9" s="1"/>
  <c r="T134" i="9"/>
  <c r="U134" i="9" s="1"/>
  <c r="S84" i="10"/>
  <c r="E132" i="13"/>
  <c r="F132" i="13" s="1"/>
  <c r="E131" i="13"/>
  <c r="F131" i="13" s="1"/>
  <c r="E130" i="13"/>
  <c r="F130" i="13" s="1"/>
  <c r="E127" i="13"/>
  <c r="F127" i="13" s="1"/>
  <c r="K126" i="13"/>
  <c r="L126" i="13" s="1"/>
  <c r="E129" i="13"/>
  <c r="F129" i="13" s="1"/>
  <c r="S108" i="7"/>
  <c r="K25" i="12"/>
  <c r="L25" i="12" s="1"/>
  <c r="E55" i="13"/>
  <c r="F55" i="13" s="1"/>
  <c r="E36" i="10"/>
  <c r="F36" i="10" s="1"/>
  <c r="E15" i="7"/>
  <c r="F15" i="7" s="1"/>
  <c r="S64" i="7"/>
  <c r="E29" i="9"/>
  <c r="F29" i="9" s="1"/>
  <c r="K27" i="13"/>
  <c r="L27" i="13" s="1"/>
  <c r="K111" i="13"/>
  <c r="L111" i="13" s="1"/>
  <c r="K110" i="13"/>
  <c r="L110" i="13" s="1"/>
  <c r="K102" i="13"/>
  <c r="L102" i="13" s="1"/>
  <c r="K108" i="13"/>
  <c r="L108" i="13" s="1"/>
  <c r="K62" i="10"/>
  <c r="L62" i="10" s="1"/>
  <c r="K63" i="10"/>
  <c r="L63" i="10" s="1"/>
  <c r="K57" i="10"/>
  <c r="L57" i="10" s="1"/>
  <c r="K52" i="10"/>
  <c r="L52" i="10" s="1"/>
  <c r="K46" i="10"/>
  <c r="L46" i="10" s="1"/>
  <c r="K49" i="10"/>
  <c r="L49" i="10" s="1"/>
  <c r="K121" i="13"/>
  <c r="L121" i="13" s="1"/>
  <c r="K120" i="13"/>
  <c r="L120" i="13" s="1"/>
  <c r="K55" i="13"/>
  <c r="L55" i="13" s="1"/>
  <c r="R27" i="9"/>
  <c r="S27" i="9" s="1"/>
  <c r="R69" i="9"/>
  <c r="S69" i="9" s="1"/>
  <c r="R15" i="9"/>
  <c r="S15" i="9" s="1"/>
  <c r="T133" i="9"/>
  <c r="U133" i="9" s="1"/>
  <c r="T132" i="7"/>
  <c r="U132" i="7" s="1"/>
  <c r="E124" i="9"/>
  <c r="F124" i="9" s="1"/>
  <c r="E123" i="9"/>
  <c r="F123" i="9" s="1"/>
  <c r="K47" i="10"/>
  <c r="L47" i="10" s="1"/>
  <c r="E128" i="12"/>
  <c r="F128" i="12" s="1"/>
  <c r="E119" i="12"/>
  <c r="F119" i="12" s="1"/>
  <c r="E115" i="12"/>
  <c r="F115" i="12" s="1"/>
  <c r="S51" i="12"/>
  <c r="E118" i="12"/>
  <c r="F118" i="12" s="1"/>
  <c r="E113" i="12"/>
  <c r="F113" i="12" s="1"/>
  <c r="R19" i="9"/>
  <c r="S19" i="9" s="1"/>
  <c r="R23" i="9"/>
  <c r="S23" i="9" s="1"/>
  <c r="K90" i="7"/>
  <c r="L90" i="7" s="1"/>
  <c r="K60" i="7"/>
  <c r="L60" i="7" s="1"/>
  <c r="R118" i="9"/>
  <c r="S118" i="9" s="1"/>
  <c r="R120" i="9"/>
  <c r="S120" i="9" s="1"/>
  <c r="K48" i="13"/>
  <c r="L48" i="13" s="1"/>
  <c r="T130" i="10"/>
  <c r="U130" i="10" s="1"/>
  <c r="S78" i="9"/>
  <c r="S124" i="9"/>
  <c r="S117" i="10"/>
  <c r="S68" i="9"/>
  <c r="S35" i="10"/>
  <c r="S66" i="7"/>
  <c r="S105" i="7"/>
  <c r="S110" i="7"/>
  <c r="K49" i="13"/>
  <c r="L49" i="13" s="1"/>
  <c r="K124" i="13"/>
  <c r="L124" i="13" s="1"/>
  <c r="T134" i="12"/>
  <c r="U134" i="12" s="1"/>
  <c r="E112" i="12"/>
  <c r="F112" i="12" s="1"/>
  <c r="E120" i="13"/>
  <c r="F120" i="13" s="1"/>
  <c r="E119" i="13"/>
  <c r="F119" i="13" s="1"/>
  <c r="E118" i="13"/>
  <c r="F118" i="13" s="1"/>
  <c r="T105" i="12"/>
  <c r="U105" i="12" s="1"/>
  <c r="K52" i="12"/>
  <c r="L52" i="12" s="1"/>
  <c r="K53" i="12"/>
  <c r="L53" i="12" s="1"/>
  <c r="K51" i="12"/>
  <c r="L51" i="12" s="1"/>
  <c r="K49" i="12"/>
  <c r="L49" i="12" s="1"/>
  <c r="K24" i="7"/>
  <c r="L24" i="7" s="1"/>
  <c r="E78" i="9"/>
  <c r="F78" i="9" s="1"/>
  <c r="K47" i="7"/>
  <c r="L47" i="7" s="1"/>
  <c r="K115" i="9"/>
  <c r="L115" i="9" s="1"/>
  <c r="K114" i="9"/>
  <c r="L114" i="9" s="1"/>
  <c r="E26" i="10"/>
  <c r="F26" i="10" s="1"/>
  <c r="E28" i="10"/>
  <c r="F28" i="10" s="1"/>
  <c r="E29" i="10"/>
  <c r="F29" i="10" s="1"/>
  <c r="E25" i="10"/>
  <c r="F25" i="10" s="1"/>
  <c r="E27" i="10"/>
  <c r="F27" i="10" s="1"/>
  <c r="E24" i="10"/>
  <c r="F24" i="10" s="1"/>
  <c r="E23" i="10"/>
  <c r="F23" i="10" s="1"/>
  <c r="E92" i="10"/>
  <c r="F92" i="10" s="1"/>
  <c r="E93" i="10"/>
  <c r="F93" i="10" s="1"/>
  <c r="E91" i="10"/>
  <c r="F91" i="10" s="1"/>
  <c r="E94" i="10"/>
  <c r="F94" i="10" s="1"/>
  <c r="E77" i="10"/>
  <c r="F77" i="10" s="1"/>
  <c r="E75" i="10"/>
  <c r="F75" i="10" s="1"/>
  <c r="K65" i="7"/>
  <c r="L65" i="7" s="1"/>
  <c r="E67" i="7"/>
  <c r="F67" i="7" s="1"/>
  <c r="E66" i="7"/>
  <c r="F66" i="7" s="1"/>
  <c r="E68" i="7"/>
  <c r="F68" i="7" s="1"/>
  <c r="E69" i="7"/>
  <c r="F69" i="7" s="1"/>
  <c r="E74" i="7"/>
  <c r="F74" i="7" s="1"/>
  <c r="E75" i="7"/>
  <c r="F75" i="7" s="1"/>
  <c r="E41" i="12"/>
  <c r="F41" i="12" s="1"/>
  <c r="E37" i="12"/>
  <c r="F37" i="12" s="1"/>
  <c r="E39" i="12"/>
  <c r="F39" i="12" s="1"/>
  <c r="E36" i="12"/>
  <c r="F36" i="12" s="1"/>
  <c r="E38" i="12"/>
  <c r="F38" i="12" s="1"/>
  <c r="E35" i="12"/>
  <c r="F35" i="12" s="1"/>
  <c r="E47" i="12"/>
  <c r="F47" i="12" s="1"/>
  <c r="E46" i="12"/>
  <c r="F46" i="12" s="1"/>
  <c r="E34" i="12"/>
  <c r="F34" i="12" s="1"/>
  <c r="E44" i="12"/>
  <c r="F44" i="12" s="1"/>
  <c r="E43" i="12"/>
  <c r="F43" i="12" s="1"/>
  <c r="E42" i="12"/>
  <c r="F42" i="12" s="1"/>
  <c r="E40" i="12"/>
  <c r="F40" i="12" s="1"/>
  <c r="E45" i="12"/>
  <c r="F45" i="12" s="1"/>
  <c r="K48" i="12"/>
  <c r="L48" i="12" s="1"/>
  <c r="E105" i="12"/>
  <c r="F105" i="12" s="1"/>
  <c r="E104" i="12"/>
  <c r="F104" i="12" s="1"/>
  <c r="E103" i="12"/>
  <c r="F103" i="12" s="1"/>
  <c r="E83" i="10"/>
  <c r="F83" i="10" s="1"/>
  <c r="E87" i="12"/>
  <c r="F87" i="12" s="1"/>
  <c r="K59" i="9"/>
  <c r="L59" i="9" s="1"/>
  <c r="E88" i="13"/>
  <c r="F88" i="13" s="1"/>
  <c r="K17" i="9"/>
  <c r="L17" i="9" s="1"/>
  <c r="E61" i="13"/>
  <c r="F61" i="13" s="1"/>
  <c r="K111" i="7"/>
  <c r="L111" i="7" s="1"/>
  <c r="K81" i="7"/>
  <c r="L81" i="7" s="1"/>
  <c r="E64" i="7"/>
  <c r="F64" i="7" s="1"/>
  <c r="D13" i="4" s="1"/>
  <c r="K22" i="9"/>
  <c r="L22" i="9" s="1"/>
  <c r="K26" i="9"/>
  <c r="L26" i="9" s="1"/>
  <c r="K18" i="9"/>
  <c r="L18" i="9" s="1"/>
  <c r="K29" i="9"/>
  <c r="L29" i="9" s="1"/>
  <c r="K27" i="9"/>
  <c r="L27" i="9" s="1"/>
  <c r="K30" i="9"/>
  <c r="L30" i="9" s="1"/>
  <c r="K25" i="9"/>
  <c r="L25" i="9" s="1"/>
  <c r="K24" i="9"/>
  <c r="L24" i="9" s="1"/>
  <c r="K19" i="9"/>
  <c r="L19" i="9" s="1"/>
  <c r="K28" i="9"/>
  <c r="L28" i="9" s="1"/>
  <c r="K21" i="9"/>
  <c r="L21" i="9" s="1"/>
  <c r="K20" i="9"/>
  <c r="L20" i="9" s="1"/>
  <c r="E96" i="10"/>
  <c r="F96" i="10" s="1"/>
  <c r="K26" i="7"/>
  <c r="L26" i="7" s="1"/>
  <c r="K45" i="7"/>
  <c r="L45" i="7" s="1"/>
  <c r="K44" i="7"/>
  <c r="L44" i="7" s="1"/>
  <c r="K59" i="12"/>
  <c r="L59" i="12" s="1"/>
  <c r="E104" i="13"/>
  <c r="F104" i="13" s="1"/>
  <c r="E105" i="13"/>
  <c r="F105" i="13" s="1"/>
  <c r="E106" i="13"/>
  <c r="F106" i="13" s="1"/>
  <c r="S33" i="10"/>
  <c r="E100" i="13"/>
  <c r="F100" i="13" s="1"/>
  <c r="E94" i="13"/>
  <c r="F94" i="13" s="1"/>
  <c r="E97" i="13"/>
  <c r="F97" i="13" s="1"/>
  <c r="E98" i="13"/>
  <c r="F98" i="13" s="1"/>
  <c r="E92" i="13"/>
  <c r="F92" i="13" s="1"/>
  <c r="E96" i="13"/>
  <c r="F96" i="13" s="1"/>
  <c r="E95" i="13"/>
  <c r="F95" i="13" s="1"/>
  <c r="E99" i="13"/>
  <c r="F99" i="13" s="1"/>
  <c r="E47" i="10"/>
  <c r="F47" i="10" s="1"/>
  <c r="E91" i="13"/>
  <c r="F91" i="13" s="1"/>
  <c r="E87" i="13"/>
  <c r="F87" i="13" s="1"/>
  <c r="K80" i="12"/>
  <c r="L80" i="12" s="1"/>
  <c r="K81" i="12"/>
  <c r="L81" i="12" s="1"/>
  <c r="K82" i="12"/>
  <c r="L82" i="12" s="1"/>
  <c r="K83" i="12"/>
  <c r="L83" i="12" s="1"/>
  <c r="K73" i="12"/>
  <c r="L73" i="12" s="1"/>
  <c r="K76" i="12"/>
  <c r="L76" i="12" s="1"/>
  <c r="K69" i="12"/>
  <c r="L69" i="12" s="1"/>
  <c r="K74" i="12"/>
  <c r="L74" i="12" s="1"/>
  <c r="K75" i="12"/>
  <c r="L75" i="12" s="1"/>
  <c r="E54" i="10"/>
  <c r="F54" i="10" s="1"/>
  <c r="E85" i="10"/>
  <c r="F85" i="10" s="1"/>
  <c r="E48" i="9"/>
  <c r="F48" i="9" s="1"/>
  <c r="E69" i="9"/>
  <c r="F69" i="9" s="1"/>
  <c r="E34" i="10"/>
  <c r="F34" i="10" s="1"/>
  <c r="E48" i="10"/>
  <c r="F48" i="10" s="1"/>
  <c r="K22" i="7"/>
  <c r="L22" i="7" s="1"/>
  <c r="K56" i="12"/>
  <c r="L56" i="12" s="1"/>
  <c r="K119" i="7"/>
  <c r="L119" i="7" s="1"/>
  <c r="K120" i="7"/>
  <c r="L120" i="7" s="1"/>
  <c r="T118" i="10"/>
  <c r="U118" i="10" s="1"/>
  <c r="E30" i="10"/>
  <c r="F30" i="10" s="1"/>
  <c r="E32" i="10"/>
  <c r="F32" i="10" s="1"/>
  <c r="E31" i="10"/>
  <c r="F31" i="10" s="1"/>
  <c r="E99" i="10"/>
  <c r="F99" i="10" s="1"/>
  <c r="E98" i="10"/>
  <c r="F98" i="10" s="1"/>
  <c r="E18" i="7"/>
  <c r="F18" i="7" s="1"/>
  <c r="E19" i="7"/>
  <c r="F19" i="7" s="1"/>
  <c r="E20" i="7"/>
  <c r="F20" i="7" s="1"/>
  <c r="E16" i="7"/>
  <c r="F16" i="7" s="1"/>
  <c r="E17" i="7"/>
  <c r="F17" i="7" s="1"/>
  <c r="E21" i="7"/>
  <c r="F21" i="7" s="1"/>
  <c r="K66" i="7"/>
  <c r="L66" i="7" s="1"/>
  <c r="K67" i="7"/>
  <c r="L67" i="7" s="1"/>
  <c r="K68" i="7"/>
  <c r="L68" i="7" s="1"/>
  <c r="K69" i="7"/>
  <c r="L69" i="7" s="1"/>
  <c r="K74" i="7"/>
  <c r="L74" i="7" s="1"/>
  <c r="K75" i="7"/>
  <c r="L75" i="7" s="1"/>
  <c r="K50" i="12"/>
  <c r="L50" i="12" s="1"/>
  <c r="K108" i="12"/>
  <c r="L108" i="12" s="1"/>
  <c r="K106" i="12"/>
  <c r="L106" i="12" s="1"/>
  <c r="K107" i="12"/>
  <c r="L107" i="12" s="1"/>
  <c r="E24" i="12"/>
  <c r="F24" i="12" s="1"/>
  <c r="K40" i="9"/>
  <c r="L40" i="9" s="1"/>
  <c r="E93" i="13"/>
  <c r="F93" i="13" s="1"/>
  <c r="K15" i="9"/>
  <c r="L15" i="9" s="1"/>
  <c r="K101" i="7"/>
  <c r="L101" i="7" s="1"/>
  <c r="E46" i="13"/>
  <c r="F46" i="13" s="1"/>
  <c r="K109" i="9"/>
  <c r="L109" i="9" s="1"/>
  <c r="K110" i="9"/>
  <c r="L110" i="9" s="1"/>
  <c r="K98" i="9"/>
  <c r="L98" i="9" s="1"/>
  <c r="K88" i="9"/>
  <c r="L88" i="9" s="1"/>
  <c r="K96" i="9"/>
  <c r="L96" i="9" s="1"/>
  <c r="K108" i="9"/>
  <c r="L108" i="9" s="1"/>
  <c r="K106" i="9"/>
  <c r="L106" i="9" s="1"/>
  <c r="K99" i="9"/>
  <c r="L99" i="9" s="1"/>
  <c r="K102" i="9"/>
  <c r="L102" i="9" s="1"/>
  <c r="K113" i="9"/>
  <c r="L113" i="9" s="1"/>
  <c r="K83" i="9"/>
  <c r="L83" i="9" s="1"/>
  <c r="K85" i="9"/>
  <c r="L85" i="9" s="1"/>
  <c r="K103" i="9"/>
  <c r="L103" i="9" s="1"/>
  <c r="K101" i="9"/>
  <c r="L101" i="9" s="1"/>
  <c r="K89" i="9"/>
  <c r="L89" i="9" s="1"/>
  <c r="K87" i="9"/>
  <c r="L87" i="9" s="1"/>
  <c r="K93" i="9"/>
  <c r="L93" i="9" s="1"/>
  <c r="K91" i="9"/>
  <c r="L91" i="9" s="1"/>
  <c r="K95" i="9"/>
  <c r="L95" i="9" s="1"/>
  <c r="K86" i="9"/>
  <c r="L86" i="9" s="1"/>
  <c r="K111" i="9"/>
  <c r="L111" i="9" s="1"/>
  <c r="K97" i="9"/>
  <c r="L97" i="9" s="1"/>
  <c r="K104" i="9"/>
  <c r="L104" i="9" s="1"/>
  <c r="K92" i="9"/>
  <c r="L92" i="9" s="1"/>
  <c r="K82" i="9"/>
  <c r="L82" i="9" s="1"/>
  <c r="K107" i="9"/>
  <c r="L107" i="9" s="1"/>
  <c r="K112" i="9"/>
  <c r="L112" i="9" s="1"/>
  <c r="K100" i="9"/>
  <c r="L100" i="9" s="1"/>
  <c r="K84" i="9"/>
  <c r="L84" i="9" s="1"/>
  <c r="K94" i="9"/>
  <c r="L94" i="9" s="1"/>
  <c r="K90" i="9"/>
  <c r="L90" i="9" s="1"/>
  <c r="K105" i="9"/>
  <c r="L105" i="9" s="1"/>
  <c r="K30" i="7"/>
  <c r="L30" i="7" s="1"/>
  <c r="K52" i="7"/>
  <c r="L52" i="7" s="1"/>
  <c r="E63" i="7"/>
  <c r="F63" i="7" s="1"/>
  <c r="E45" i="13"/>
  <c r="F45" i="13" s="1"/>
  <c r="K104" i="12"/>
  <c r="L104" i="12" s="1"/>
  <c r="K65" i="12"/>
  <c r="L65" i="12" s="1"/>
  <c r="E122" i="7"/>
  <c r="F122" i="7" s="1"/>
  <c r="E118" i="7"/>
  <c r="F118" i="7" s="1"/>
  <c r="E114" i="7"/>
  <c r="F114" i="7" s="1"/>
  <c r="E115" i="7"/>
  <c r="F115" i="7" s="1"/>
  <c r="E116" i="7"/>
  <c r="F116" i="7" s="1"/>
  <c r="E120" i="7"/>
  <c r="F120" i="7" s="1"/>
  <c r="E110" i="7"/>
  <c r="F110" i="7" s="1"/>
  <c r="E117" i="7"/>
  <c r="F117" i="7" s="1"/>
  <c r="E121" i="7"/>
  <c r="F121" i="7" s="1"/>
  <c r="E119" i="7"/>
  <c r="F119" i="7" s="1"/>
  <c r="E111" i="7"/>
  <c r="F111" i="7" s="1"/>
  <c r="E39" i="13"/>
  <c r="F39" i="13" s="1"/>
  <c r="E42" i="13"/>
  <c r="F42" i="13" s="1"/>
  <c r="E40" i="13"/>
  <c r="F40" i="13" s="1"/>
  <c r="E41" i="13"/>
  <c r="F41" i="13" s="1"/>
  <c r="K79" i="9"/>
  <c r="L79" i="9" s="1"/>
  <c r="K78" i="9"/>
  <c r="L78" i="9" s="1"/>
  <c r="K81" i="9"/>
  <c r="L81" i="9" s="1"/>
  <c r="K77" i="9"/>
  <c r="L77" i="9" s="1"/>
  <c r="K80" i="9"/>
  <c r="L80" i="9" s="1"/>
  <c r="K76" i="9"/>
  <c r="L76" i="9" s="1"/>
  <c r="E57" i="12"/>
  <c r="F57" i="12" s="1"/>
  <c r="E56" i="12"/>
  <c r="F56" i="12" s="1"/>
  <c r="E60" i="12"/>
  <c r="F60" i="12" s="1"/>
  <c r="E54" i="12"/>
  <c r="F54" i="12" s="1"/>
  <c r="E55" i="12"/>
  <c r="F55" i="12" s="1"/>
  <c r="E59" i="12"/>
  <c r="F59" i="12" s="1"/>
  <c r="E58" i="12"/>
  <c r="F58" i="12" s="1"/>
  <c r="S125" i="7"/>
  <c r="E15" i="13"/>
  <c r="F15" i="13" s="1"/>
  <c r="E16" i="13"/>
  <c r="F16" i="13" s="1"/>
  <c r="E17" i="13"/>
  <c r="F17" i="13" s="1"/>
  <c r="K123" i="7"/>
  <c r="L123" i="7" s="1"/>
  <c r="E80" i="13"/>
  <c r="F80" i="13" s="1"/>
  <c r="E79" i="13"/>
  <c r="F79" i="13" s="1"/>
  <c r="E76" i="13"/>
  <c r="F76" i="13" s="1"/>
  <c r="E78" i="13"/>
  <c r="F78" i="13" s="1"/>
  <c r="E75" i="13"/>
  <c r="F75" i="13" s="1"/>
  <c r="E77" i="13"/>
  <c r="F77" i="13" s="1"/>
  <c r="E85" i="13"/>
  <c r="F85" i="13" s="1"/>
  <c r="E83" i="13"/>
  <c r="F83" i="13" s="1"/>
  <c r="D13" i="2" s="1"/>
  <c r="E84" i="13"/>
  <c r="F84" i="13" s="1"/>
  <c r="E70" i="12"/>
  <c r="F70" i="12" s="1"/>
  <c r="E71" i="12"/>
  <c r="F71" i="12" s="1"/>
  <c r="E78" i="12"/>
  <c r="F78" i="12" s="1"/>
  <c r="E65" i="12"/>
  <c r="F65" i="12" s="1"/>
  <c r="E76" i="12"/>
  <c r="F76" i="12" s="1"/>
  <c r="E66" i="12"/>
  <c r="F66" i="12" s="1"/>
  <c r="E64" i="12"/>
  <c r="F64" i="12" s="1"/>
  <c r="E61" i="12"/>
  <c r="F61" i="12" s="1"/>
  <c r="E72" i="12"/>
  <c r="F72" i="12" s="1"/>
  <c r="E77" i="12"/>
  <c r="F77" i="12" s="1"/>
  <c r="E69" i="12"/>
  <c r="F69" i="12" s="1"/>
  <c r="E79" i="12"/>
  <c r="F79" i="12" s="1"/>
  <c r="E82" i="12"/>
  <c r="F82" i="12" s="1"/>
  <c r="E81" i="12"/>
  <c r="F81" i="12" s="1"/>
  <c r="E62" i="12"/>
  <c r="F62" i="12" s="1"/>
  <c r="E67" i="12"/>
  <c r="F67" i="12" s="1"/>
  <c r="E68" i="12"/>
  <c r="F68" i="12" s="1"/>
  <c r="E75" i="12"/>
  <c r="F75" i="12" s="1"/>
  <c r="E63" i="12"/>
  <c r="F63" i="12" s="1"/>
  <c r="E80" i="12"/>
  <c r="F80" i="12" s="1"/>
  <c r="E83" i="12"/>
  <c r="F83" i="12" s="1"/>
  <c r="E73" i="12"/>
  <c r="F73" i="12" s="1"/>
  <c r="E74" i="12"/>
  <c r="F74" i="12" s="1"/>
  <c r="D13" i="1" s="1"/>
  <c r="E94" i="12"/>
  <c r="F94" i="12" s="1"/>
  <c r="E95" i="12"/>
  <c r="F95" i="12" s="1"/>
  <c r="E93" i="12"/>
  <c r="F93" i="12" s="1"/>
  <c r="E88" i="12"/>
  <c r="F88" i="12" s="1"/>
  <c r="E92" i="12"/>
  <c r="F92" i="12" s="1"/>
  <c r="E89" i="12"/>
  <c r="F89" i="12" s="1"/>
  <c r="E96" i="12"/>
  <c r="F96" i="12" s="1"/>
  <c r="E91" i="12"/>
  <c r="F91" i="12" s="1"/>
  <c r="E97" i="12"/>
  <c r="F97" i="12" s="1"/>
  <c r="E82" i="10"/>
  <c r="F82" i="10" s="1"/>
  <c r="E51" i="10"/>
  <c r="F51" i="10" s="1"/>
  <c r="K23" i="9"/>
  <c r="L23" i="9" s="1"/>
  <c r="E51" i="9"/>
  <c r="F51" i="9" s="1"/>
  <c r="E54" i="9"/>
  <c r="F54" i="9" s="1"/>
  <c r="K83" i="7"/>
  <c r="L83" i="7" s="1"/>
  <c r="E112" i="7"/>
  <c r="F112" i="7" s="1"/>
  <c r="E40" i="10"/>
  <c r="F40" i="10" s="1"/>
  <c r="E101" i="13"/>
  <c r="F101" i="13" s="1"/>
  <c r="E103" i="13"/>
  <c r="F103" i="13" s="1"/>
  <c r="E65" i="13"/>
  <c r="F65" i="13" s="1"/>
  <c r="K117" i="7"/>
  <c r="L117" i="7" s="1"/>
  <c r="K116" i="7"/>
  <c r="L116" i="7" s="1"/>
  <c r="E58" i="13"/>
  <c r="F58" i="13" s="1"/>
  <c r="K93" i="12"/>
  <c r="L93" i="12" s="1"/>
  <c r="K102" i="7"/>
  <c r="L102" i="7" s="1"/>
  <c r="K61" i="7"/>
  <c r="L61" i="7" s="1"/>
  <c r="E18" i="9"/>
  <c r="F18" i="9" s="1"/>
  <c r="E16" i="9"/>
  <c r="F16" i="9" s="1"/>
  <c r="E15" i="9"/>
  <c r="F15" i="9" s="1"/>
  <c r="E17" i="9"/>
  <c r="F17" i="9" s="1"/>
  <c r="E22" i="10"/>
  <c r="F22" i="10" s="1"/>
  <c r="S29" i="10"/>
  <c r="S32" i="10"/>
  <c r="K19" i="7"/>
  <c r="L19" i="7" s="1"/>
  <c r="K16" i="7"/>
  <c r="L16" i="7" s="1"/>
  <c r="K15" i="7"/>
  <c r="L15" i="7" s="1"/>
  <c r="K20" i="7"/>
  <c r="L20" i="7" s="1"/>
  <c r="K21" i="7"/>
  <c r="L21" i="7" s="1"/>
  <c r="K17" i="7"/>
  <c r="L17" i="7" s="1"/>
  <c r="K18" i="7"/>
  <c r="L18" i="7" s="1"/>
  <c r="K56" i="7"/>
  <c r="L56" i="7" s="1"/>
  <c r="K64" i="7"/>
  <c r="L64" i="7" s="1"/>
  <c r="D14" i="4" s="1"/>
  <c r="F14" i="4" s="1"/>
  <c r="K95" i="7"/>
  <c r="L95" i="7" s="1"/>
  <c r="K93" i="7"/>
  <c r="L93" i="7" s="1"/>
  <c r="K94" i="7"/>
  <c r="L94" i="7" s="1"/>
  <c r="K91" i="7"/>
  <c r="L91" i="7" s="1"/>
  <c r="K92" i="7"/>
  <c r="L92" i="7" s="1"/>
  <c r="E97" i="7"/>
  <c r="F97" i="7" s="1"/>
  <c r="E96" i="7"/>
  <c r="F96" i="7" s="1"/>
  <c r="E105" i="7"/>
  <c r="F105" i="7" s="1"/>
  <c r="E106" i="7"/>
  <c r="F106" i="7" s="1"/>
  <c r="E108" i="7"/>
  <c r="F108" i="7" s="1"/>
  <c r="E102" i="7"/>
  <c r="F102" i="7" s="1"/>
  <c r="E98" i="7"/>
  <c r="F98" i="7" s="1"/>
  <c r="E107" i="7"/>
  <c r="F107" i="7" s="1"/>
  <c r="E99" i="7"/>
  <c r="F99" i="7" s="1"/>
  <c r="E109" i="7"/>
  <c r="F109" i="7" s="1"/>
  <c r="E100" i="7"/>
  <c r="F100" i="7" s="1"/>
  <c r="E101" i="7"/>
  <c r="F101" i="7" s="1"/>
  <c r="E104" i="7"/>
  <c r="F104" i="7" s="1"/>
  <c r="E103" i="7"/>
  <c r="F103" i="7" s="1"/>
  <c r="E22" i="13"/>
  <c r="F22" i="13" s="1"/>
  <c r="E23" i="13"/>
  <c r="F23" i="13" s="1"/>
  <c r="E26" i="13"/>
  <c r="F26" i="13" s="1"/>
  <c r="E24" i="13"/>
  <c r="F24" i="13" s="1"/>
  <c r="E21" i="13"/>
  <c r="F21" i="13" s="1"/>
  <c r="E25" i="13"/>
  <c r="F25" i="13" s="1"/>
  <c r="E27" i="13"/>
  <c r="F27" i="13" s="1"/>
  <c r="E71" i="13"/>
  <c r="F71" i="13" s="1"/>
  <c r="E70" i="13"/>
  <c r="F70" i="13" s="1"/>
  <c r="K32" i="12"/>
  <c r="L32" i="12" s="1"/>
  <c r="K33" i="12"/>
  <c r="L33" i="12" s="1"/>
  <c r="K44" i="12"/>
  <c r="L44" i="12" s="1"/>
  <c r="K46" i="12"/>
  <c r="L46" i="12" s="1"/>
  <c r="K45" i="12"/>
  <c r="L45" i="12" s="1"/>
  <c r="K39" i="12"/>
  <c r="L39" i="12" s="1"/>
  <c r="K40" i="12"/>
  <c r="L40" i="12" s="1"/>
  <c r="K43" i="12"/>
  <c r="L43" i="12" s="1"/>
  <c r="K41" i="12"/>
  <c r="L41" i="12" s="1"/>
  <c r="K35" i="12"/>
  <c r="L35" i="12" s="1"/>
  <c r="K38" i="12"/>
  <c r="L38" i="12" s="1"/>
  <c r="K37" i="12"/>
  <c r="L37" i="12" s="1"/>
  <c r="K42" i="12"/>
  <c r="L42" i="12" s="1"/>
  <c r="K47" i="12"/>
  <c r="L47" i="12" s="1"/>
  <c r="K105" i="12"/>
  <c r="L105" i="12" s="1"/>
  <c r="K103" i="12"/>
  <c r="L103" i="12" s="1"/>
  <c r="E107" i="12"/>
  <c r="F107" i="12" s="1"/>
  <c r="E106" i="12"/>
  <c r="F106" i="12" s="1"/>
  <c r="E108" i="12"/>
  <c r="F108" i="12" s="1"/>
  <c r="E90" i="10"/>
  <c r="F90" i="10" s="1"/>
  <c r="E78" i="10"/>
  <c r="F78" i="10" s="1"/>
  <c r="E89" i="10"/>
  <c r="F89" i="10" s="1"/>
  <c r="E16" i="12"/>
  <c r="F16" i="12" s="1"/>
  <c r="E84" i="12"/>
  <c r="F84" i="12" s="1"/>
  <c r="K43" i="9"/>
  <c r="L43" i="9" s="1"/>
  <c r="K71" i="12"/>
  <c r="L71" i="12" s="1"/>
  <c r="K78" i="12"/>
  <c r="L78" i="12" s="1"/>
  <c r="E89" i="13"/>
  <c r="F89" i="13" s="1"/>
  <c r="K38" i="7"/>
  <c r="L38" i="7" s="1"/>
  <c r="K110" i="7"/>
  <c r="L110" i="7" s="1"/>
  <c r="K88" i="7"/>
  <c r="L88" i="7" s="1"/>
  <c r="E90" i="12"/>
  <c r="F90" i="12" s="1"/>
  <c r="E20" i="9"/>
  <c r="F20" i="9" s="1"/>
  <c r="E26" i="9"/>
  <c r="F26" i="9" s="1"/>
  <c r="E22" i="9"/>
  <c r="F22" i="9" s="1"/>
  <c r="E25" i="9"/>
  <c r="F25" i="9" s="1"/>
  <c r="E19" i="9"/>
  <c r="F19" i="9" s="1"/>
  <c r="E23" i="9"/>
  <c r="F23" i="9" s="1"/>
  <c r="E27" i="9"/>
  <c r="F27" i="9" s="1"/>
  <c r="E24" i="9"/>
  <c r="F24" i="9" s="1"/>
  <c r="E21" i="9"/>
  <c r="F21" i="9" s="1"/>
  <c r="E44" i="9"/>
  <c r="F44" i="9" s="1"/>
  <c r="E42" i="9"/>
  <c r="F42" i="9" s="1"/>
  <c r="E43" i="9"/>
  <c r="F43" i="9" s="1"/>
  <c r="E41" i="9"/>
  <c r="F41" i="9" s="1"/>
  <c r="K27" i="7"/>
  <c r="L27" i="7" s="1"/>
  <c r="E58" i="7"/>
  <c r="F58" i="7" s="1"/>
  <c r="E61" i="7"/>
  <c r="F61" i="7" s="1"/>
  <c r="E62" i="7"/>
  <c r="F62" i="7" s="1"/>
  <c r="E60" i="7"/>
  <c r="F60" i="7" s="1"/>
  <c r="E56" i="7"/>
  <c r="F56" i="7" s="1"/>
  <c r="S73" i="7"/>
  <c r="K63" i="12"/>
  <c r="L63" i="12" s="1"/>
  <c r="K42" i="7"/>
  <c r="L42" i="7" s="1"/>
  <c r="K41" i="7"/>
  <c r="L41" i="7" s="1"/>
  <c r="K43" i="7"/>
  <c r="L43" i="7" s="1"/>
  <c r="K32" i="7"/>
  <c r="L32" i="7" s="1"/>
  <c r="K40" i="7"/>
  <c r="L40" i="7" s="1"/>
  <c r="E51" i="13"/>
  <c r="F51" i="13" s="1"/>
  <c r="E49" i="13"/>
  <c r="F49" i="13" s="1"/>
  <c r="E50" i="13"/>
  <c r="F50" i="13" s="1"/>
  <c r="E89" i="9"/>
  <c r="F89" i="9" s="1"/>
  <c r="E85" i="9"/>
  <c r="F85" i="9" s="1"/>
  <c r="E82" i="9"/>
  <c r="F82" i="9" s="1"/>
  <c r="E91" i="9"/>
  <c r="F91" i="9" s="1"/>
  <c r="E87" i="9"/>
  <c r="F87" i="9" s="1"/>
  <c r="E83" i="9"/>
  <c r="F83" i="9" s="1"/>
  <c r="E86" i="9"/>
  <c r="F86" i="9" s="1"/>
  <c r="E88" i="9"/>
  <c r="F88" i="9" s="1"/>
  <c r="E80" i="9"/>
  <c r="F80" i="9" s="1"/>
  <c r="E84" i="9"/>
  <c r="F84" i="9" s="1"/>
  <c r="E90" i="9"/>
  <c r="F90" i="9" s="1"/>
  <c r="E81" i="9"/>
  <c r="F81" i="9" s="1"/>
  <c r="K125" i="7"/>
  <c r="L125" i="7" s="1"/>
  <c r="K124" i="7"/>
  <c r="L124" i="7" s="1"/>
  <c r="K23" i="12"/>
  <c r="L23" i="12" s="1"/>
  <c r="K22" i="12"/>
  <c r="L22" i="12" s="1"/>
  <c r="K21" i="12"/>
  <c r="L21" i="12" s="1"/>
  <c r="K102" i="12"/>
  <c r="L102" i="12" s="1"/>
  <c r="K98" i="12"/>
  <c r="L98" i="12" s="1"/>
  <c r="K99" i="12"/>
  <c r="L99" i="12" s="1"/>
  <c r="K101" i="12"/>
  <c r="L101" i="12" s="1"/>
  <c r="K100" i="12"/>
  <c r="L100" i="12" s="1"/>
  <c r="E82" i="13"/>
  <c r="F82" i="13" s="1"/>
  <c r="E45" i="9"/>
  <c r="F45" i="9" s="1"/>
  <c r="E58" i="9"/>
  <c r="F58" i="9" s="1"/>
  <c r="E60" i="9"/>
  <c r="F60" i="9" s="1"/>
  <c r="E72" i="13"/>
  <c r="F72" i="13" s="1"/>
  <c r="K58" i="12"/>
  <c r="L58" i="12" s="1"/>
  <c r="K99" i="7"/>
  <c r="L99" i="7" s="1"/>
  <c r="K121" i="7"/>
  <c r="L121" i="7" s="1"/>
  <c r="K115" i="7"/>
  <c r="L115" i="7" s="1"/>
  <c r="K86" i="12"/>
  <c r="L86" i="12" s="1"/>
  <c r="E55" i="7"/>
  <c r="F55" i="7" s="1"/>
  <c r="E50" i="7"/>
  <c r="F50" i="7" s="1"/>
  <c r="E51" i="7"/>
  <c r="F51" i="7" s="1"/>
  <c r="E54" i="7"/>
  <c r="F54" i="7" s="1"/>
  <c r="E47" i="7"/>
  <c r="F47" i="7" s="1"/>
  <c r="E53" i="7"/>
  <c r="F53" i="7" s="1"/>
  <c r="E52" i="7"/>
  <c r="F52" i="7" s="1"/>
  <c r="E49" i="7"/>
  <c r="F49" i="7" s="1"/>
  <c r="E90" i="7"/>
  <c r="F90" i="7" s="1"/>
  <c r="E95" i="7"/>
  <c r="F95" i="7" s="1"/>
  <c r="E92" i="7"/>
  <c r="F92" i="7" s="1"/>
  <c r="E91" i="7"/>
  <c r="F91" i="7" s="1"/>
  <c r="E94" i="7"/>
  <c r="F94" i="7" s="1"/>
  <c r="E93" i="7"/>
  <c r="F93" i="7" s="1"/>
  <c r="E74" i="10"/>
  <c r="F74" i="10" s="1"/>
  <c r="E79" i="10"/>
  <c r="F79" i="10" s="1"/>
  <c r="K77" i="7"/>
  <c r="L77" i="7" s="1"/>
  <c r="E26" i="12"/>
  <c r="F26" i="12" s="1"/>
  <c r="K37" i="9"/>
  <c r="L37" i="9" s="1"/>
  <c r="K51" i="9"/>
  <c r="L51" i="9" s="1"/>
  <c r="K17" i="12"/>
  <c r="L17" i="12" s="1"/>
  <c r="K70" i="12"/>
  <c r="L70" i="12" s="1"/>
  <c r="K36" i="12"/>
  <c r="L36" i="12" s="1"/>
  <c r="K31" i="7"/>
  <c r="L31" i="7" s="1"/>
  <c r="E60" i="13"/>
  <c r="F60" i="13" s="1"/>
  <c r="K112" i="7"/>
  <c r="L112" i="7" s="1"/>
  <c r="E65" i="7"/>
  <c r="F65" i="7" s="1"/>
  <c r="T98" i="12"/>
  <c r="U98" i="12" s="1"/>
  <c r="E35" i="9"/>
  <c r="F35" i="9" s="1"/>
  <c r="E34" i="9"/>
  <c r="F34" i="9" s="1"/>
  <c r="E38" i="9"/>
  <c r="F38" i="9" s="1"/>
  <c r="E31" i="9"/>
  <c r="F31" i="9" s="1"/>
  <c r="E36" i="9"/>
  <c r="F36" i="9" s="1"/>
  <c r="E33" i="9"/>
  <c r="F33" i="9" s="1"/>
  <c r="E37" i="9"/>
  <c r="F37" i="9" s="1"/>
  <c r="E28" i="9"/>
  <c r="F28" i="9" s="1"/>
  <c r="E39" i="9"/>
  <c r="F39" i="9" s="1"/>
  <c r="E32" i="9"/>
  <c r="F32" i="9" s="1"/>
  <c r="K121" i="9"/>
  <c r="L121" i="9" s="1"/>
  <c r="K120" i="9"/>
  <c r="L120" i="9" s="1"/>
  <c r="K123" i="9"/>
  <c r="L123" i="9" s="1"/>
  <c r="K122" i="9"/>
  <c r="L122" i="9" s="1"/>
  <c r="K37" i="7"/>
  <c r="L37" i="7" s="1"/>
  <c r="K36" i="7"/>
  <c r="L36" i="7" s="1"/>
  <c r="E59" i="7"/>
  <c r="F59" i="7" s="1"/>
  <c r="K62" i="7"/>
  <c r="L62" i="7" s="1"/>
  <c r="K59" i="7"/>
  <c r="L59" i="7" s="1"/>
  <c r="K57" i="7"/>
  <c r="L57" i="7" s="1"/>
  <c r="E72" i="7"/>
  <c r="F72" i="7" s="1"/>
  <c r="E73" i="7"/>
  <c r="F73" i="7" s="1"/>
  <c r="K62" i="12"/>
  <c r="L62" i="12" s="1"/>
  <c r="K55" i="12"/>
  <c r="L55" i="12" s="1"/>
  <c r="K30" i="12"/>
  <c r="L30" i="12" s="1"/>
  <c r="K29" i="12"/>
  <c r="L29" i="12" s="1"/>
  <c r="K27" i="12"/>
  <c r="L27" i="12" s="1"/>
  <c r="K26" i="12"/>
  <c r="L26" i="12" s="1"/>
  <c r="K31" i="12"/>
  <c r="L31" i="12" s="1"/>
  <c r="K28" i="12"/>
  <c r="L28" i="12" s="1"/>
  <c r="K69" i="9"/>
  <c r="L69" i="9" s="1"/>
  <c r="K74" i="9"/>
  <c r="L74" i="9" s="1"/>
  <c r="K71" i="9"/>
  <c r="L71" i="9" s="1"/>
  <c r="K72" i="9"/>
  <c r="L72" i="9" s="1"/>
  <c r="K65" i="9"/>
  <c r="L65" i="9" s="1"/>
  <c r="K68" i="9"/>
  <c r="L68" i="9" s="1"/>
  <c r="K66" i="9"/>
  <c r="L66" i="9" s="1"/>
  <c r="K70" i="9"/>
  <c r="L70" i="9" s="1"/>
  <c r="K48" i="9"/>
  <c r="L48" i="9" s="1"/>
  <c r="K46" i="9"/>
  <c r="L46" i="9" s="1"/>
  <c r="K42" i="9"/>
  <c r="L42" i="9" s="1"/>
  <c r="K73" i="9"/>
  <c r="L73" i="9" s="1"/>
  <c r="K38" i="9"/>
  <c r="L38" i="9" s="1"/>
  <c r="K49" i="9"/>
  <c r="L49" i="9" s="1"/>
  <c r="K36" i="9"/>
  <c r="L36" i="9" s="1"/>
  <c r="K56" i="9"/>
  <c r="L56" i="9" s="1"/>
  <c r="K39" i="9"/>
  <c r="L39" i="9" s="1"/>
  <c r="K33" i="9"/>
  <c r="L33" i="9" s="1"/>
  <c r="K45" i="9"/>
  <c r="L45" i="9" s="1"/>
  <c r="K54" i="9"/>
  <c r="L54" i="9" s="1"/>
  <c r="K61" i="9"/>
  <c r="L61" i="9" s="1"/>
  <c r="K44" i="9"/>
  <c r="L44" i="9" s="1"/>
  <c r="K32" i="9"/>
  <c r="L32" i="9" s="1"/>
  <c r="K55" i="9"/>
  <c r="L55" i="9" s="1"/>
  <c r="K67" i="9"/>
  <c r="L67" i="9" s="1"/>
  <c r="K58" i="9"/>
  <c r="L58" i="9" s="1"/>
  <c r="K52" i="9"/>
  <c r="L52" i="9" s="1"/>
  <c r="K62" i="9"/>
  <c r="L62" i="9" s="1"/>
  <c r="K60" i="9"/>
  <c r="L60" i="9" s="1"/>
  <c r="K53" i="9"/>
  <c r="L53" i="9" s="1"/>
  <c r="K57" i="9"/>
  <c r="L57" i="9" s="1"/>
  <c r="K50" i="9"/>
  <c r="L50" i="9" s="1"/>
  <c r="E60" i="10"/>
  <c r="F60" i="10" s="1"/>
  <c r="E50" i="10"/>
  <c r="F50" i="10" s="1"/>
  <c r="E58" i="10"/>
  <c r="F58" i="10" s="1"/>
  <c r="E70" i="10"/>
  <c r="F70" i="10" s="1"/>
  <c r="E61" i="10"/>
  <c r="F61" i="10" s="1"/>
  <c r="E56" i="10"/>
  <c r="F56" i="10" s="1"/>
  <c r="E68" i="10"/>
  <c r="F68" i="10" s="1"/>
  <c r="E67" i="10"/>
  <c r="F67" i="10" s="1"/>
  <c r="E69" i="10"/>
  <c r="F69" i="10" s="1"/>
  <c r="E35" i="10"/>
  <c r="F35" i="10" s="1"/>
  <c r="E44" i="10"/>
  <c r="F44" i="10" s="1"/>
  <c r="E59" i="10"/>
  <c r="F59" i="10" s="1"/>
  <c r="E53" i="10"/>
  <c r="F53" i="10" s="1"/>
  <c r="E62" i="10"/>
  <c r="F62" i="10" s="1"/>
  <c r="E41" i="10"/>
  <c r="F41" i="10" s="1"/>
  <c r="E57" i="10"/>
  <c r="F57" i="10" s="1"/>
  <c r="E66" i="10"/>
  <c r="F66" i="10" s="1"/>
  <c r="E64" i="10"/>
  <c r="F64" i="10" s="1"/>
  <c r="D13" i="5" s="1"/>
  <c r="E45" i="10"/>
  <c r="F45" i="10" s="1"/>
  <c r="E65" i="10"/>
  <c r="F65" i="10" s="1"/>
  <c r="E38" i="10"/>
  <c r="F38" i="10" s="1"/>
  <c r="E63" i="10"/>
  <c r="F63" i="10" s="1"/>
  <c r="E55" i="10"/>
  <c r="F55" i="10" s="1"/>
  <c r="E42" i="10"/>
  <c r="F42" i="10" s="1"/>
  <c r="E37" i="10"/>
  <c r="F37" i="10" s="1"/>
  <c r="E49" i="10"/>
  <c r="F49" i="10" s="1"/>
  <c r="E101" i="12"/>
  <c r="F101" i="12" s="1"/>
  <c r="E99" i="12"/>
  <c r="F99" i="12" s="1"/>
  <c r="E102" i="12"/>
  <c r="F102" i="12" s="1"/>
  <c r="E98" i="12"/>
  <c r="F98" i="12" s="1"/>
  <c r="E100" i="12"/>
  <c r="F100" i="12" s="1"/>
  <c r="E56" i="9"/>
  <c r="F56" i="9" s="1"/>
  <c r="E59" i="13"/>
  <c r="F59" i="13" s="1"/>
  <c r="E74" i="13"/>
  <c r="F74" i="13" s="1"/>
  <c r="E77" i="9"/>
  <c r="F77" i="9" s="1"/>
  <c r="E15" i="12"/>
  <c r="F15" i="12" s="1"/>
  <c r="E48" i="7"/>
  <c r="F48" i="7" s="1"/>
  <c r="E32" i="7"/>
  <c r="F32" i="7" s="1"/>
  <c r="E16" i="10"/>
  <c r="F16" i="10" s="1"/>
  <c r="E17" i="10"/>
  <c r="F17" i="10" s="1"/>
  <c r="E15" i="10"/>
  <c r="F15" i="10" s="1"/>
  <c r="E19" i="10"/>
  <c r="F19" i="10" s="1"/>
  <c r="E18" i="10"/>
  <c r="F18" i="10" s="1"/>
  <c r="E20" i="10"/>
  <c r="F20" i="10" s="1"/>
  <c r="E71" i="7"/>
  <c r="F71" i="7" s="1"/>
  <c r="E70" i="7"/>
  <c r="F70" i="7" s="1"/>
  <c r="E82" i="7"/>
  <c r="F82" i="7" s="1"/>
  <c r="E86" i="7"/>
  <c r="F86" i="7" s="1"/>
  <c r="E78" i="7"/>
  <c r="F78" i="7" s="1"/>
  <c r="E77" i="7"/>
  <c r="F77" i="7" s="1"/>
  <c r="E79" i="7"/>
  <c r="F79" i="7" s="1"/>
  <c r="E80" i="7"/>
  <c r="F80" i="7" s="1"/>
  <c r="E87" i="7"/>
  <c r="F87" i="7" s="1"/>
  <c r="E88" i="7"/>
  <c r="F88" i="7" s="1"/>
  <c r="E85" i="7"/>
  <c r="F85" i="7" s="1"/>
  <c r="E76" i="7"/>
  <c r="F76" i="7" s="1"/>
  <c r="E83" i="7"/>
  <c r="F83" i="7" s="1"/>
  <c r="E81" i="7"/>
  <c r="F81" i="7" s="1"/>
  <c r="E84" i="7"/>
  <c r="F84" i="7" s="1"/>
  <c r="E89" i="7"/>
  <c r="F89" i="7" s="1"/>
  <c r="S97" i="7"/>
  <c r="E44" i="13"/>
  <c r="F44" i="13" s="1"/>
  <c r="E87" i="10"/>
  <c r="F87" i="10" s="1"/>
  <c r="E81" i="10"/>
  <c r="F81" i="10" s="1"/>
  <c r="E88" i="10"/>
  <c r="F88" i="10" s="1"/>
  <c r="E86" i="12"/>
  <c r="F86" i="12" s="1"/>
  <c r="K47" i="9"/>
  <c r="L47" i="9" s="1"/>
  <c r="K64" i="9"/>
  <c r="L64" i="9" s="1"/>
  <c r="D15" i="3" s="1"/>
  <c r="F15" i="3" s="1"/>
  <c r="K72" i="12"/>
  <c r="L72" i="12" s="1"/>
  <c r="K77" i="12"/>
  <c r="L77" i="12" s="1"/>
  <c r="K24" i="12"/>
  <c r="L24" i="12" s="1"/>
  <c r="E86" i="13"/>
  <c r="F86" i="13" s="1"/>
  <c r="K63" i="7"/>
  <c r="L63" i="7" s="1"/>
  <c r="E56" i="13"/>
  <c r="F56" i="13" s="1"/>
  <c r="K28" i="7"/>
  <c r="L28" i="7" s="1"/>
  <c r="K114" i="7"/>
  <c r="L114" i="7" s="1"/>
  <c r="E97" i="10"/>
  <c r="F97" i="10" s="1"/>
  <c r="K25" i="7"/>
  <c r="L25" i="7" s="1"/>
  <c r="K60" i="12"/>
  <c r="L60" i="12" s="1"/>
  <c r="E74" i="9"/>
  <c r="F74" i="9" s="1"/>
  <c r="E49" i="9"/>
  <c r="F49" i="9" s="1"/>
  <c r="E59" i="9"/>
  <c r="F59" i="9" s="1"/>
  <c r="E62" i="9"/>
  <c r="F62" i="9" s="1"/>
  <c r="E52" i="9"/>
  <c r="F52" i="9" s="1"/>
  <c r="E55" i="9"/>
  <c r="F55" i="9" s="1"/>
  <c r="E47" i="9"/>
  <c r="F47" i="9" s="1"/>
  <c r="E66" i="9"/>
  <c r="F66" i="9" s="1"/>
  <c r="E63" i="9"/>
  <c r="F63" i="9" s="1"/>
  <c r="E65" i="9"/>
  <c r="F65" i="9" s="1"/>
  <c r="E72" i="9"/>
  <c r="F72" i="9" s="1"/>
  <c r="E76" i="9"/>
  <c r="F76" i="9" s="1"/>
  <c r="E71" i="9"/>
  <c r="F71" i="9" s="1"/>
  <c r="E64" i="9"/>
  <c r="F64" i="9" s="1"/>
  <c r="D13" i="3" s="1"/>
  <c r="E46" i="9"/>
  <c r="F46" i="9" s="1"/>
  <c r="E57" i="9"/>
  <c r="F57" i="9" s="1"/>
  <c r="E70" i="9"/>
  <c r="F70" i="9" s="1"/>
  <c r="E50" i="9"/>
  <c r="F50" i="9" s="1"/>
  <c r="E67" i="9"/>
  <c r="F67" i="9" s="1"/>
  <c r="E75" i="9"/>
  <c r="F75" i="9" s="1"/>
  <c r="E115" i="13"/>
  <c r="F115" i="13" s="1"/>
  <c r="E116" i="13"/>
  <c r="F116" i="13" s="1"/>
  <c r="E114" i="13"/>
  <c r="F114" i="13" s="1"/>
  <c r="E113" i="13"/>
  <c r="F113" i="13" s="1"/>
  <c r="E117" i="13"/>
  <c r="F117" i="13" s="1"/>
  <c r="K20" i="12"/>
  <c r="L20" i="12" s="1"/>
  <c r="K16" i="12"/>
  <c r="L16" i="12" s="1"/>
  <c r="K15" i="12"/>
  <c r="L15" i="12" s="1"/>
  <c r="E124" i="7"/>
  <c r="F124" i="7" s="1"/>
  <c r="E125" i="7"/>
  <c r="F125" i="7" s="1"/>
  <c r="E123" i="7"/>
  <c r="F123" i="7" s="1"/>
  <c r="E18" i="12"/>
  <c r="F18" i="12" s="1"/>
  <c r="E22" i="12"/>
  <c r="F22" i="12" s="1"/>
  <c r="E21" i="12"/>
  <c r="F21" i="12" s="1"/>
  <c r="E23" i="12"/>
  <c r="F23" i="12" s="1"/>
  <c r="E107" i="13"/>
  <c r="F107" i="13" s="1"/>
  <c r="E109" i="13"/>
  <c r="F109" i="13" s="1"/>
  <c r="E108" i="13"/>
  <c r="F108" i="13" s="1"/>
  <c r="K89" i="12"/>
  <c r="L89" i="12" s="1"/>
  <c r="K91" i="12"/>
  <c r="L91" i="12" s="1"/>
  <c r="K96" i="12"/>
  <c r="L96" i="12" s="1"/>
  <c r="K85" i="12"/>
  <c r="L85" i="12" s="1"/>
  <c r="K90" i="12"/>
  <c r="L90" i="12" s="1"/>
  <c r="K97" i="12"/>
  <c r="L97" i="12" s="1"/>
  <c r="K88" i="12"/>
  <c r="L88" i="12" s="1"/>
  <c r="K94" i="12"/>
  <c r="L94" i="12" s="1"/>
  <c r="E33" i="10"/>
  <c r="F33" i="10" s="1"/>
  <c r="E84" i="10"/>
  <c r="F84" i="10" s="1"/>
  <c r="E52" i="12"/>
  <c r="F52" i="12" s="1"/>
  <c r="E51" i="12"/>
  <c r="F51" i="12" s="1"/>
  <c r="E49" i="12"/>
  <c r="F49" i="12" s="1"/>
  <c r="E48" i="12"/>
  <c r="F48" i="12" s="1"/>
  <c r="E50" i="12"/>
  <c r="F50" i="12" s="1"/>
  <c r="E53" i="12"/>
  <c r="F53" i="12" s="1"/>
  <c r="K67" i="12"/>
  <c r="L67" i="12" s="1"/>
  <c r="K68" i="12"/>
  <c r="L68" i="12" s="1"/>
  <c r="K66" i="12"/>
  <c r="L66" i="12" s="1"/>
  <c r="T121" i="10"/>
  <c r="U121" i="10" s="1"/>
  <c r="E21" i="10"/>
  <c r="F21" i="10" s="1"/>
  <c r="E40" i="9"/>
  <c r="F40" i="9" s="1"/>
  <c r="E53" i="9"/>
  <c r="F53" i="9" s="1"/>
  <c r="E61" i="9"/>
  <c r="F61" i="9" s="1"/>
  <c r="E73" i="9"/>
  <c r="F73" i="9" s="1"/>
  <c r="E113" i="7"/>
  <c r="F113" i="7" s="1"/>
  <c r="E43" i="10"/>
  <c r="F43" i="10" s="1"/>
  <c r="E39" i="10"/>
  <c r="F39" i="10" s="1"/>
  <c r="E73" i="13"/>
  <c r="F73" i="13" s="1"/>
  <c r="E102" i="13"/>
  <c r="F102" i="13" s="1"/>
  <c r="E24" i="7"/>
  <c r="F24" i="7" s="1"/>
  <c r="E110" i="13"/>
  <c r="F110" i="13" s="1"/>
  <c r="E30" i="9"/>
  <c r="F30" i="9" s="1"/>
  <c r="K54" i="12"/>
  <c r="L54" i="12" s="1"/>
  <c r="K122" i="7"/>
  <c r="L122" i="7" s="1"/>
  <c r="K118" i="7"/>
  <c r="L118" i="7" s="1"/>
  <c r="E81" i="13"/>
  <c r="F81" i="13" s="1"/>
  <c r="K95" i="12"/>
  <c r="L95" i="12" s="1"/>
  <c r="K87" i="12"/>
  <c r="L87" i="12" s="1"/>
  <c r="E22" i="7"/>
  <c r="F22" i="7" s="1"/>
  <c r="E111" i="13"/>
  <c r="F111" i="13" s="1"/>
  <c r="E112" i="13"/>
  <c r="F112" i="13" s="1"/>
  <c r="K119" i="9"/>
  <c r="L119" i="9" s="1"/>
  <c r="K117" i="9"/>
  <c r="L117" i="9" s="1"/>
  <c r="K116" i="9"/>
  <c r="L116" i="9" s="1"/>
  <c r="K118" i="9"/>
  <c r="L118" i="9" s="1"/>
  <c r="S22" i="10"/>
  <c r="E95" i="10"/>
  <c r="F95" i="10" s="1"/>
  <c r="S21" i="7"/>
  <c r="K55" i="7"/>
  <c r="L55" i="7" s="1"/>
  <c r="K54" i="7"/>
  <c r="L54" i="7" s="1"/>
  <c r="K50" i="7"/>
  <c r="L50" i="7" s="1"/>
  <c r="K48" i="7"/>
  <c r="L48" i="7" s="1"/>
  <c r="K46" i="7"/>
  <c r="L46" i="7" s="1"/>
  <c r="K53" i="7"/>
  <c r="L53" i="7" s="1"/>
  <c r="S65" i="7"/>
  <c r="K71" i="7"/>
  <c r="L71" i="7" s="1"/>
  <c r="K70" i="7"/>
  <c r="L70" i="7" s="1"/>
  <c r="K89" i="7"/>
  <c r="L89" i="7" s="1"/>
  <c r="K78" i="7"/>
  <c r="L78" i="7" s="1"/>
  <c r="K87" i="7"/>
  <c r="L87" i="7" s="1"/>
  <c r="K80" i="7"/>
  <c r="L80" i="7" s="1"/>
  <c r="K79" i="7"/>
  <c r="L79" i="7" s="1"/>
  <c r="K96" i="7"/>
  <c r="L96" i="7" s="1"/>
  <c r="K97" i="7"/>
  <c r="L97" i="7" s="1"/>
  <c r="K98" i="7"/>
  <c r="L98" i="7" s="1"/>
  <c r="K100" i="7"/>
  <c r="L100" i="7" s="1"/>
  <c r="K106" i="7"/>
  <c r="L106" i="7" s="1"/>
  <c r="K105" i="7"/>
  <c r="L105" i="7" s="1"/>
  <c r="K109" i="7"/>
  <c r="L109" i="7" s="1"/>
  <c r="K108" i="7"/>
  <c r="L108" i="7" s="1"/>
  <c r="K104" i="7"/>
  <c r="L104" i="7" s="1"/>
  <c r="K107" i="7"/>
  <c r="L107" i="7" s="1"/>
  <c r="K103" i="7"/>
  <c r="L103" i="7" s="1"/>
  <c r="E43" i="13"/>
  <c r="F43" i="13" s="1"/>
  <c r="E53" i="13"/>
  <c r="F53" i="13" s="1"/>
  <c r="E54" i="13"/>
  <c r="F54" i="13" s="1"/>
  <c r="E68" i="13"/>
  <c r="F68" i="13" s="1"/>
  <c r="E69" i="13"/>
  <c r="F69" i="13" s="1"/>
  <c r="E67" i="13"/>
  <c r="F67" i="13" s="1"/>
  <c r="E62" i="13"/>
  <c r="F62" i="13" s="1"/>
  <c r="E66" i="13"/>
  <c r="F66" i="13" s="1"/>
  <c r="E32" i="12"/>
  <c r="F32" i="12" s="1"/>
  <c r="E29" i="12"/>
  <c r="F29" i="12" s="1"/>
  <c r="E33" i="12"/>
  <c r="F33" i="12" s="1"/>
  <c r="E30" i="12"/>
  <c r="F30" i="12" s="1"/>
  <c r="E25" i="12"/>
  <c r="F25" i="12" s="1"/>
  <c r="E27" i="12"/>
  <c r="F27" i="12" s="1"/>
  <c r="E31" i="12"/>
  <c r="F31" i="12" s="1"/>
  <c r="E86" i="10"/>
  <c r="F86" i="10" s="1"/>
  <c r="E80" i="10"/>
  <c r="F80" i="10" s="1"/>
  <c r="K76" i="7"/>
  <c r="L76" i="7" s="1"/>
  <c r="E19" i="12"/>
  <c r="F19" i="12" s="1"/>
  <c r="E85" i="12"/>
  <c r="F85" i="12" s="1"/>
  <c r="K35" i="9"/>
  <c r="L35" i="9" s="1"/>
  <c r="K34" i="9"/>
  <c r="L34" i="9" s="1"/>
  <c r="K41" i="9"/>
  <c r="L41" i="9" s="1"/>
  <c r="K18" i="12"/>
  <c r="L18" i="12" s="1"/>
  <c r="K79" i="12"/>
  <c r="L79" i="12" s="1"/>
  <c r="K34" i="12"/>
  <c r="L34" i="12" s="1"/>
  <c r="E90" i="13"/>
  <c r="F90" i="13" s="1"/>
  <c r="K16" i="9"/>
  <c r="L16" i="9" s="1"/>
  <c r="K29" i="7"/>
  <c r="L29" i="7" s="1"/>
  <c r="E63" i="13"/>
  <c r="F63" i="13" s="1"/>
  <c r="E64" i="13"/>
  <c r="F64" i="13" s="1"/>
  <c r="K34" i="7"/>
  <c r="L34" i="7" s="1"/>
  <c r="K113" i="7"/>
  <c r="L113" i="7" s="1"/>
  <c r="K86" i="7"/>
  <c r="L86" i="7" s="1"/>
  <c r="K84" i="7"/>
  <c r="L84" i="7" s="1"/>
  <c r="K58" i="7"/>
  <c r="L58" i="7" s="1"/>
  <c r="E23" i="7"/>
  <c r="F23" i="7" s="1"/>
  <c r="K51" i="7"/>
  <c r="L51" i="7" s="1"/>
  <c r="E103" i="9"/>
  <c r="F103" i="9" s="1"/>
  <c r="E105" i="9"/>
  <c r="F105" i="9" s="1"/>
  <c r="E110" i="9"/>
  <c r="F110" i="9" s="1"/>
  <c r="E102" i="9"/>
  <c r="F102" i="9" s="1"/>
  <c r="E97" i="9"/>
  <c r="F97" i="9" s="1"/>
  <c r="E106" i="9"/>
  <c r="F106" i="9" s="1"/>
  <c r="E111" i="9"/>
  <c r="F111" i="9" s="1"/>
  <c r="E108" i="9"/>
  <c r="F108" i="9" s="1"/>
  <c r="E107" i="9"/>
  <c r="F107" i="9" s="1"/>
  <c r="E101" i="9"/>
  <c r="F101" i="9" s="1"/>
  <c r="E109" i="9"/>
  <c r="F109" i="9" s="1"/>
  <c r="E100" i="9"/>
  <c r="F100" i="9" s="1"/>
  <c r="E99" i="9"/>
  <c r="F99" i="9" s="1"/>
  <c r="E104" i="9"/>
  <c r="F104" i="9" s="1"/>
  <c r="E98" i="9"/>
  <c r="F98" i="9" s="1"/>
  <c r="E71" i="10"/>
  <c r="F71" i="10" s="1"/>
  <c r="E72" i="10"/>
  <c r="F72" i="10" s="1"/>
  <c r="E73" i="10"/>
  <c r="F73" i="10" s="1"/>
  <c r="K23" i="7"/>
  <c r="L23" i="7" s="1"/>
  <c r="K39" i="7"/>
  <c r="L39" i="7" s="1"/>
  <c r="K33" i="7"/>
  <c r="L33" i="7" s="1"/>
  <c r="E37" i="7"/>
  <c r="F37" i="7" s="1"/>
  <c r="E40" i="7"/>
  <c r="F40" i="7" s="1"/>
  <c r="E33" i="7"/>
  <c r="F33" i="7" s="1"/>
  <c r="E36" i="7"/>
  <c r="F36" i="7" s="1"/>
  <c r="E35" i="7"/>
  <c r="F35" i="7" s="1"/>
  <c r="E39" i="7"/>
  <c r="F39" i="7" s="1"/>
  <c r="E28" i="7"/>
  <c r="F28" i="7" s="1"/>
  <c r="E42" i="7"/>
  <c r="F42" i="7" s="1"/>
  <c r="E34" i="7"/>
  <c r="F34" i="7" s="1"/>
  <c r="E38" i="7"/>
  <c r="F38" i="7" s="1"/>
  <c r="E26" i="7"/>
  <c r="F26" i="7" s="1"/>
  <c r="E29" i="7"/>
  <c r="F29" i="7" s="1"/>
  <c r="E41" i="7"/>
  <c r="F41" i="7" s="1"/>
  <c r="E25" i="7"/>
  <c r="F25" i="7" s="1"/>
  <c r="E45" i="7"/>
  <c r="F45" i="7" s="1"/>
  <c r="E44" i="7"/>
  <c r="F44" i="7" s="1"/>
  <c r="E43" i="7"/>
  <c r="F43" i="7" s="1"/>
  <c r="E31" i="7"/>
  <c r="F31" i="7" s="1"/>
  <c r="E30" i="7"/>
  <c r="F30" i="7" s="1"/>
  <c r="E57" i="7"/>
  <c r="F57" i="7" s="1"/>
  <c r="S62" i="7"/>
  <c r="K73" i="7"/>
  <c r="L73" i="7" s="1"/>
  <c r="K72" i="7"/>
  <c r="L72" i="7" s="1"/>
  <c r="E19" i="13"/>
  <c r="F19" i="13" s="1"/>
  <c r="E20" i="13"/>
  <c r="F20" i="13" s="1"/>
  <c r="E18" i="13"/>
  <c r="F18" i="13" s="1"/>
  <c r="E34" i="13"/>
  <c r="F34" i="13" s="1"/>
  <c r="E32" i="13"/>
  <c r="F32" i="13" s="1"/>
  <c r="E37" i="13"/>
  <c r="F37" i="13" s="1"/>
  <c r="E29" i="13"/>
  <c r="F29" i="13" s="1"/>
  <c r="E28" i="13"/>
  <c r="F28" i="13" s="1"/>
  <c r="E30" i="13"/>
  <c r="F30" i="13" s="1"/>
  <c r="E36" i="13"/>
  <c r="F36" i="13" s="1"/>
  <c r="E31" i="13"/>
  <c r="F31" i="13" s="1"/>
  <c r="E38" i="13"/>
  <c r="F38" i="13" s="1"/>
  <c r="E35" i="13"/>
  <c r="F35" i="13" s="1"/>
  <c r="E33" i="13"/>
  <c r="F33" i="13" s="1"/>
  <c r="E48" i="13"/>
  <c r="F48" i="13" s="1"/>
  <c r="E52" i="13"/>
  <c r="F52" i="13" s="1"/>
  <c r="K57" i="12"/>
  <c r="L57" i="12" s="1"/>
  <c r="K49" i="7"/>
  <c r="L49" i="7" s="1"/>
  <c r="K61" i="12"/>
  <c r="L61" i="12" s="1"/>
  <c r="R91" i="13" l="1"/>
  <c r="S91" i="13" s="1"/>
  <c r="R47" i="13"/>
  <c r="S47" i="13" s="1"/>
  <c r="R90" i="13"/>
  <c r="S90" i="13" s="1"/>
  <c r="R99" i="13"/>
  <c r="S99" i="13" s="1"/>
  <c r="R37" i="13"/>
  <c r="S37" i="13" s="1"/>
  <c r="R43" i="13"/>
  <c r="S43" i="13" s="1"/>
  <c r="R26" i="13"/>
  <c r="S26" i="13" s="1"/>
  <c r="T26" i="13" s="1"/>
  <c r="U26" i="13" s="1"/>
  <c r="R25" i="13"/>
  <c r="S25" i="13" s="1"/>
  <c r="T25" i="13" s="1"/>
  <c r="U25" i="13" s="1"/>
  <c r="R24" i="13"/>
  <c r="S24" i="13" s="1"/>
  <c r="T24" i="13" s="1"/>
  <c r="U24" i="13" s="1"/>
  <c r="R28" i="13"/>
  <c r="S28" i="13" s="1"/>
  <c r="T28" i="13" s="1"/>
  <c r="U28" i="13" s="1"/>
  <c r="R31" i="13"/>
  <c r="S31" i="13" s="1"/>
  <c r="T31" i="13" s="1"/>
  <c r="U31" i="13" s="1"/>
  <c r="R86" i="13"/>
  <c r="S86" i="13" s="1"/>
  <c r="R14" i="13"/>
  <c r="R17" i="13"/>
  <c r="S17" i="13" s="1"/>
  <c r="T17" i="13" s="1"/>
  <c r="U17" i="13" s="1"/>
  <c r="R42" i="13"/>
  <c r="S42" i="13" s="1"/>
  <c r="R18" i="13"/>
  <c r="S18" i="13" s="1"/>
  <c r="T18" i="13" s="1"/>
  <c r="U18" i="13" s="1"/>
  <c r="R83" i="13"/>
  <c r="S83" i="13" s="1"/>
  <c r="R94" i="13"/>
  <c r="S94" i="13" s="1"/>
  <c r="R77" i="13"/>
  <c r="S77" i="13" s="1"/>
  <c r="R50" i="13"/>
  <c r="S50" i="13" s="1"/>
  <c r="R33" i="13"/>
  <c r="S33" i="13" s="1"/>
  <c r="R23" i="13"/>
  <c r="S23" i="13" s="1"/>
  <c r="T23" i="13" s="1"/>
  <c r="U23" i="13" s="1"/>
  <c r="R79" i="13"/>
  <c r="S79" i="13" s="1"/>
  <c r="R21" i="13"/>
  <c r="S21" i="13" s="1"/>
  <c r="T21" i="13" s="1"/>
  <c r="U21" i="13" s="1"/>
  <c r="R82" i="13"/>
  <c r="S82" i="13" s="1"/>
  <c r="R60" i="13"/>
  <c r="S60" i="13" s="1"/>
  <c r="R52" i="13"/>
  <c r="S52" i="13" s="1"/>
  <c r="R113" i="13"/>
  <c r="S113" i="13" s="1"/>
  <c r="R68" i="13"/>
  <c r="S68" i="13" s="1"/>
  <c r="R69" i="13"/>
  <c r="S69" i="13" s="1"/>
  <c r="R20" i="13"/>
  <c r="S20" i="13" s="1"/>
  <c r="T20" i="13" s="1"/>
  <c r="U20" i="13" s="1"/>
  <c r="R98" i="13"/>
  <c r="S98" i="13" s="1"/>
  <c r="R34" i="13"/>
  <c r="S34" i="13" s="1"/>
  <c r="R78" i="13"/>
  <c r="S78" i="13" s="1"/>
  <c r="R16" i="13"/>
  <c r="S16" i="13" s="1"/>
  <c r="T16" i="13" s="1"/>
  <c r="U16" i="13" s="1"/>
  <c r="R66" i="13"/>
  <c r="S66" i="13" s="1"/>
  <c r="R114" i="13"/>
  <c r="S114" i="13" s="1"/>
  <c r="R87" i="13"/>
  <c r="S87" i="13" s="1"/>
  <c r="R100" i="13"/>
  <c r="S100" i="13" s="1"/>
  <c r="R93" i="13"/>
  <c r="S93" i="13" s="1"/>
  <c r="R121" i="13"/>
  <c r="S121" i="13" s="1"/>
  <c r="R125" i="13"/>
  <c r="S125" i="13" s="1"/>
  <c r="R106" i="13"/>
  <c r="S106" i="13" s="1"/>
  <c r="R63" i="13"/>
  <c r="S63" i="13" s="1"/>
  <c r="R107" i="13"/>
  <c r="S107" i="13" s="1"/>
  <c r="R35" i="13"/>
  <c r="S35" i="13" s="1"/>
  <c r="R22" i="13"/>
  <c r="S22" i="13" s="1"/>
  <c r="T22" i="13" s="1"/>
  <c r="U22" i="13" s="1"/>
  <c r="R132" i="13"/>
  <c r="S132" i="13" s="1"/>
  <c r="R65" i="13"/>
  <c r="S65" i="13" s="1"/>
  <c r="R115" i="13"/>
  <c r="S115" i="13" s="1"/>
  <c r="R116" i="13"/>
  <c r="S116" i="13" s="1"/>
  <c r="T112" i="13" s="1"/>
  <c r="U112" i="13" s="1"/>
  <c r="R40" i="13"/>
  <c r="S40" i="13" s="1"/>
  <c r="R27" i="13"/>
  <c r="S27" i="13" s="1"/>
  <c r="T27" i="13" s="1"/>
  <c r="U27" i="13" s="1"/>
  <c r="R129" i="13"/>
  <c r="S129" i="13" s="1"/>
  <c r="R112" i="13"/>
  <c r="S112" i="13" s="1"/>
  <c r="R101" i="13"/>
  <c r="S101" i="13" s="1"/>
  <c r="R122" i="13"/>
  <c r="S122" i="13" s="1"/>
  <c r="R64" i="13"/>
  <c r="S64" i="13" s="1"/>
  <c r="R96" i="13"/>
  <c r="S96" i="13" s="1"/>
  <c r="R108" i="13"/>
  <c r="S108" i="13" s="1"/>
  <c r="R128" i="13"/>
  <c r="S128" i="13" s="1"/>
  <c r="R135" i="13"/>
  <c r="S135" i="13" s="1"/>
  <c r="R127" i="13"/>
  <c r="S127" i="13" s="1"/>
  <c r="R19" i="13"/>
  <c r="S19" i="13" s="1"/>
  <c r="T19" i="13" s="1"/>
  <c r="U19" i="13" s="1"/>
  <c r="R71" i="13"/>
  <c r="S71" i="13" s="1"/>
  <c r="R59" i="13"/>
  <c r="S59" i="13" s="1"/>
  <c r="R32" i="13"/>
  <c r="S32" i="13" s="1"/>
  <c r="T32" i="13" s="1"/>
  <c r="U32" i="13" s="1"/>
  <c r="R56" i="13"/>
  <c r="S56" i="13" s="1"/>
  <c r="R53" i="13"/>
  <c r="S53" i="13" s="1"/>
  <c r="R54" i="13"/>
  <c r="S54" i="13" s="1"/>
  <c r="R38" i="13"/>
  <c r="S38" i="13" s="1"/>
  <c r="R55" i="13"/>
  <c r="S55" i="13" s="1"/>
  <c r="R95" i="13"/>
  <c r="S95" i="13" s="1"/>
  <c r="R134" i="13"/>
  <c r="S134" i="13" s="1"/>
  <c r="R29" i="13"/>
  <c r="S29" i="13" s="1"/>
  <c r="T29" i="13" s="1"/>
  <c r="U29" i="13" s="1"/>
  <c r="R102" i="13"/>
  <c r="S102" i="13" s="1"/>
  <c r="T102" i="13" s="1"/>
  <c r="U102" i="13" s="1"/>
  <c r="R48" i="13"/>
  <c r="S48" i="13" s="1"/>
  <c r="R76" i="13"/>
  <c r="S76" i="13" s="1"/>
  <c r="R123" i="13"/>
  <c r="S123" i="13" s="1"/>
  <c r="R49" i="13"/>
  <c r="S49" i="13" s="1"/>
  <c r="R131" i="13"/>
  <c r="S131" i="13" s="1"/>
  <c r="R15" i="13"/>
  <c r="S15" i="13" s="1"/>
  <c r="R30" i="13"/>
  <c r="S30" i="13" s="1"/>
  <c r="T30" i="13" s="1"/>
  <c r="U30" i="13" s="1"/>
  <c r="R89" i="13"/>
  <c r="S89" i="13" s="1"/>
  <c r="R111" i="13"/>
  <c r="S111" i="13" s="1"/>
  <c r="R74" i="13"/>
  <c r="S74" i="13" s="1"/>
  <c r="R45" i="13"/>
  <c r="S45" i="13" s="1"/>
  <c r="R124" i="13"/>
  <c r="S124" i="13" s="1"/>
  <c r="R44" i="13"/>
  <c r="S44" i="13" s="1"/>
  <c r="R67" i="13"/>
  <c r="S67" i="13" s="1"/>
  <c r="R80" i="13"/>
  <c r="S80" i="13" s="1"/>
  <c r="T76" i="13" s="1"/>
  <c r="U76" i="13" s="1"/>
  <c r="R109" i="13"/>
  <c r="S109" i="13" s="1"/>
  <c r="R46" i="13"/>
  <c r="S46" i="13" s="1"/>
  <c r="R51" i="13"/>
  <c r="S51" i="13" s="1"/>
  <c r="R85" i="13"/>
  <c r="S85" i="13" s="1"/>
  <c r="R39" i="13"/>
  <c r="S39" i="13" s="1"/>
  <c r="R81" i="13"/>
  <c r="S81" i="13" s="1"/>
  <c r="R104" i="13"/>
  <c r="S104" i="13" s="1"/>
  <c r="R133" i="13"/>
  <c r="S133" i="13" s="1"/>
  <c r="R136" i="13"/>
  <c r="S136" i="13" s="1"/>
  <c r="T136" i="13" s="1"/>
  <c r="U136" i="13" s="1"/>
  <c r="R36" i="13"/>
  <c r="S36" i="13" s="1"/>
  <c r="R92" i="13"/>
  <c r="S92" i="13" s="1"/>
  <c r="R118" i="13"/>
  <c r="S118" i="13" s="1"/>
  <c r="R58" i="13"/>
  <c r="S58" i="13" s="1"/>
  <c r="R41" i="13"/>
  <c r="S41" i="13" s="1"/>
  <c r="R57" i="13"/>
  <c r="S57" i="13" s="1"/>
  <c r="R117" i="13"/>
  <c r="S117" i="13" s="1"/>
  <c r="T116" i="13" s="1"/>
  <c r="U116" i="13" s="1"/>
  <c r="R84" i="13"/>
  <c r="S84" i="13" s="1"/>
  <c r="R70" i="13"/>
  <c r="S70" i="13" s="1"/>
  <c r="R75" i="13"/>
  <c r="S75" i="13" s="1"/>
  <c r="R119" i="13"/>
  <c r="S119" i="13" s="1"/>
  <c r="R73" i="13"/>
  <c r="S73" i="13" s="1"/>
  <c r="R72" i="13"/>
  <c r="S72" i="13" s="1"/>
  <c r="R61" i="13"/>
  <c r="S61" i="13" s="1"/>
  <c r="R88" i="13"/>
  <c r="S88" i="13" s="1"/>
  <c r="R120" i="13"/>
  <c r="S120" i="13" s="1"/>
  <c r="T120" i="13" s="1"/>
  <c r="U120" i="13" s="1"/>
  <c r="T90" i="12"/>
  <c r="U90" i="12" s="1"/>
  <c r="R126" i="13"/>
  <c r="S126" i="13" s="1"/>
  <c r="T121" i="13" s="1"/>
  <c r="U121" i="13" s="1"/>
  <c r="R110" i="13"/>
  <c r="S110" i="13" s="1"/>
  <c r="R130" i="13"/>
  <c r="S130" i="13" s="1"/>
  <c r="R103" i="13"/>
  <c r="S103" i="13" s="1"/>
  <c r="R62" i="13"/>
  <c r="S62" i="13" s="1"/>
  <c r="T121" i="12"/>
  <c r="U121" i="12" s="1"/>
  <c r="T119" i="12"/>
  <c r="U119" i="12" s="1"/>
  <c r="T128" i="12"/>
  <c r="U128" i="12" s="1"/>
  <c r="T127" i="12"/>
  <c r="U127" i="12" s="1"/>
  <c r="T130" i="12"/>
  <c r="U130" i="12" s="1"/>
  <c r="T104" i="12"/>
  <c r="U104" i="12" s="1"/>
  <c r="T97" i="12"/>
  <c r="U97" i="12" s="1"/>
  <c r="T131" i="12"/>
  <c r="U131" i="12" s="1"/>
  <c r="T123" i="12"/>
  <c r="U123" i="12" s="1"/>
  <c r="T125" i="12"/>
  <c r="U125" i="12" s="1"/>
  <c r="T124" i="12"/>
  <c r="U124" i="12" s="1"/>
  <c r="T126" i="12"/>
  <c r="U126" i="12" s="1"/>
  <c r="T76" i="12"/>
  <c r="U76" i="12" s="1"/>
  <c r="T85" i="12"/>
  <c r="U85" i="12" s="1"/>
  <c r="T82" i="12"/>
  <c r="U82" i="12" s="1"/>
  <c r="T99" i="12"/>
  <c r="U99" i="12" s="1"/>
  <c r="T107" i="12"/>
  <c r="U107" i="12" s="1"/>
  <c r="T84" i="12"/>
  <c r="U84" i="12" s="1"/>
  <c r="T80" i="12"/>
  <c r="U80" i="12" s="1"/>
  <c r="T77" i="12"/>
  <c r="U77" i="12" s="1"/>
  <c r="T112" i="7"/>
  <c r="U112" i="7" s="1"/>
  <c r="T94" i="12"/>
  <c r="U94" i="12" s="1"/>
  <c r="T95" i="12"/>
  <c r="U95" i="12" s="1"/>
  <c r="T71" i="12"/>
  <c r="U71" i="12" s="1"/>
  <c r="T112" i="12"/>
  <c r="U112" i="12" s="1"/>
  <c r="T93" i="12"/>
  <c r="U93" i="12" s="1"/>
  <c r="T81" i="12"/>
  <c r="U81" i="12" s="1"/>
  <c r="T78" i="12"/>
  <c r="U78" i="12" s="1"/>
  <c r="T102" i="12"/>
  <c r="U102" i="12" s="1"/>
  <c r="T110" i="12"/>
  <c r="U110" i="12" s="1"/>
  <c r="T49" i="10"/>
  <c r="U49" i="10" s="1"/>
  <c r="T117" i="12"/>
  <c r="U117" i="12" s="1"/>
  <c r="T86" i="12"/>
  <c r="U86" i="12" s="1"/>
  <c r="T113" i="12"/>
  <c r="U113" i="12" s="1"/>
  <c r="T79" i="12"/>
  <c r="U79" i="12" s="1"/>
  <c r="T111" i="12"/>
  <c r="U111" i="12" s="1"/>
  <c r="T96" i="12"/>
  <c r="U96" i="12" s="1"/>
  <c r="T92" i="12"/>
  <c r="U92" i="12" s="1"/>
  <c r="T88" i="12"/>
  <c r="U88" i="12" s="1"/>
  <c r="T114" i="12"/>
  <c r="U114" i="12" s="1"/>
  <c r="T83" i="12"/>
  <c r="U83" i="12" s="1"/>
  <c r="T60" i="12"/>
  <c r="U60" i="12" s="1"/>
  <c r="T100" i="12"/>
  <c r="U100" i="12" s="1"/>
  <c r="T115" i="12"/>
  <c r="U115" i="12" s="1"/>
  <c r="T101" i="12"/>
  <c r="U101" i="12" s="1"/>
  <c r="T87" i="12"/>
  <c r="U87" i="12" s="1"/>
  <c r="T116" i="12"/>
  <c r="U116" i="12" s="1"/>
  <c r="T109" i="12"/>
  <c r="U109" i="12" s="1"/>
  <c r="T89" i="12"/>
  <c r="U89" i="12" s="1"/>
  <c r="T108" i="12"/>
  <c r="U108" i="12" s="1"/>
  <c r="T91" i="12"/>
  <c r="U91" i="12" s="1"/>
  <c r="T52" i="12"/>
  <c r="U52" i="12" s="1"/>
  <c r="T118" i="12"/>
  <c r="U118" i="12" s="1"/>
  <c r="T106" i="12"/>
  <c r="U106" i="12" s="1"/>
  <c r="T103" i="12"/>
  <c r="U103" i="12" s="1"/>
  <c r="T70" i="9"/>
  <c r="U70" i="9" s="1"/>
  <c r="T118" i="13"/>
  <c r="U118" i="13" s="1"/>
  <c r="T58" i="10"/>
  <c r="U58" i="10" s="1"/>
  <c r="T111" i="10"/>
  <c r="U111" i="10" s="1"/>
  <c r="T115" i="13"/>
  <c r="U115" i="13" s="1"/>
  <c r="T33" i="9"/>
  <c r="U33" i="9" s="1"/>
  <c r="T50" i="12"/>
  <c r="U50" i="12" s="1"/>
  <c r="T94" i="9"/>
  <c r="U94" i="9" s="1"/>
  <c r="T30" i="12"/>
  <c r="U30" i="12" s="1"/>
  <c r="T54" i="10"/>
  <c r="U54" i="10" s="1"/>
  <c r="T117" i="13"/>
  <c r="U117" i="13" s="1"/>
  <c r="T124" i="9"/>
  <c r="U124" i="9" s="1"/>
  <c r="T29" i="9"/>
  <c r="U29" i="9" s="1"/>
  <c r="T51" i="12"/>
  <c r="U51" i="12" s="1"/>
  <c r="T123" i="9"/>
  <c r="U123" i="9" s="1"/>
  <c r="T104" i="13"/>
  <c r="U104" i="13" s="1"/>
  <c r="T52" i="9"/>
  <c r="U52" i="9" s="1"/>
  <c r="T108" i="13"/>
  <c r="U108" i="13" s="1"/>
  <c r="T98" i="9"/>
  <c r="U98" i="9" s="1"/>
  <c r="T51" i="10"/>
  <c r="U51" i="10" s="1"/>
  <c r="T106" i="13"/>
  <c r="U106" i="13" s="1"/>
  <c r="T63" i="10"/>
  <c r="U63" i="10" s="1"/>
  <c r="T65" i="7"/>
  <c r="U65" i="7" s="1"/>
  <c r="T100" i="10"/>
  <c r="U100" i="10" s="1"/>
  <c r="T57" i="9"/>
  <c r="U57" i="9" s="1"/>
  <c r="T109" i="13"/>
  <c r="U109" i="13" s="1"/>
  <c r="T42" i="12"/>
  <c r="U42" i="12" s="1"/>
  <c r="T96" i="10"/>
  <c r="U96" i="10" s="1"/>
  <c r="T103" i="13"/>
  <c r="U103" i="13" s="1"/>
  <c r="T107" i="13"/>
  <c r="U107" i="13" s="1"/>
  <c r="T25" i="12"/>
  <c r="U25" i="12" s="1"/>
  <c r="T114" i="13"/>
  <c r="U114" i="13" s="1"/>
  <c r="T42" i="10"/>
  <c r="U42" i="10" s="1"/>
  <c r="T96" i="9"/>
  <c r="U96" i="9" s="1"/>
  <c r="T36" i="10"/>
  <c r="U36" i="10" s="1"/>
  <c r="T49" i="7"/>
  <c r="U49" i="7" s="1"/>
  <c r="T80" i="9"/>
  <c r="U80" i="9" s="1"/>
  <c r="T105" i="9"/>
  <c r="U105" i="9" s="1"/>
  <c r="T111" i="13"/>
  <c r="U111" i="13" s="1"/>
  <c r="T80" i="10"/>
  <c r="U80" i="10" s="1"/>
  <c r="T38" i="10"/>
  <c r="U38" i="10" s="1"/>
  <c r="T70" i="10"/>
  <c r="U70" i="10" s="1"/>
  <c r="T101" i="13"/>
  <c r="U101" i="13" s="1"/>
  <c r="T24" i="12"/>
  <c r="U24" i="12" s="1"/>
  <c r="T46" i="9"/>
  <c r="U46" i="9" s="1"/>
  <c r="T107" i="9"/>
  <c r="U107" i="9" s="1"/>
  <c r="T77" i="9"/>
  <c r="U77" i="9" s="1"/>
  <c r="T65" i="12"/>
  <c r="U65" i="12" s="1"/>
  <c r="T49" i="9"/>
  <c r="U49" i="9" s="1"/>
  <c r="T58" i="12"/>
  <c r="U58" i="12" s="1"/>
  <c r="T61" i="12"/>
  <c r="U61" i="12" s="1"/>
  <c r="T81" i="9"/>
  <c r="U81" i="9" s="1"/>
  <c r="T55" i="10"/>
  <c r="U55" i="10" s="1"/>
  <c r="T28" i="12"/>
  <c r="U28" i="12" s="1"/>
  <c r="T40" i="12"/>
  <c r="U40" i="12" s="1"/>
  <c r="T90" i="9"/>
  <c r="U90" i="9" s="1"/>
  <c r="T59" i="9"/>
  <c r="U59" i="9" s="1"/>
  <c r="T110" i="9"/>
  <c r="U110" i="9" s="1"/>
  <c r="T32" i="9"/>
  <c r="U32" i="9" s="1"/>
  <c r="T106" i="7"/>
  <c r="U106" i="7" s="1"/>
  <c r="T68" i="9"/>
  <c r="U68" i="9" s="1"/>
  <c r="T39" i="12"/>
  <c r="U39" i="12" s="1"/>
  <c r="T59" i="12"/>
  <c r="U59" i="12" s="1"/>
  <c r="T108" i="9"/>
  <c r="U108" i="9" s="1"/>
  <c r="T36" i="9"/>
  <c r="U36" i="9" s="1"/>
  <c r="T50" i="10"/>
  <c r="U50" i="10" s="1"/>
  <c r="T95" i="10"/>
  <c r="U95" i="10" s="1"/>
  <c r="T55" i="12"/>
  <c r="U55" i="12" s="1"/>
  <c r="T114" i="10"/>
  <c r="U114" i="10" s="1"/>
  <c r="T72" i="12"/>
  <c r="U72" i="12" s="1"/>
  <c r="T62" i="10"/>
  <c r="U62" i="10" s="1"/>
  <c r="T69" i="9"/>
  <c r="U69" i="9" s="1"/>
  <c r="T27" i="12"/>
  <c r="U27" i="12" s="1"/>
  <c r="T57" i="10"/>
  <c r="U57" i="10" s="1"/>
  <c r="T37" i="10"/>
  <c r="U37" i="10" s="1"/>
  <c r="T103" i="10"/>
  <c r="U103" i="10" s="1"/>
  <c r="T44" i="12"/>
  <c r="U44" i="12" s="1"/>
  <c r="T43" i="10"/>
  <c r="U43" i="10" s="1"/>
  <c r="T78" i="10"/>
  <c r="U78" i="10" s="1"/>
  <c r="T84" i="9"/>
  <c r="U84" i="9" s="1"/>
  <c r="T17" i="10"/>
  <c r="U17" i="10" s="1"/>
  <c r="T67" i="9"/>
  <c r="U67" i="9" s="1"/>
  <c r="T61" i="10"/>
  <c r="U61" i="10" s="1"/>
  <c r="T122" i="9"/>
  <c r="U122" i="9" s="1"/>
  <c r="T43" i="12"/>
  <c r="U43" i="12" s="1"/>
  <c r="T64" i="12"/>
  <c r="U64" i="12" s="1"/>
  <c r="T86" i="9"/>
  <c r="U86" i="9" s="1"/>
  <c r="T54" i="9"/>
  <c r="U54" i="9" s="1"/>
  <c r="T92" i="9"/>
  <c r="U92" i="9" s="1"/>
  <c r="T108" i="7"/>
  <c r="U108" i="7" s="1"/>
  <c r="T28" i="9"/>
  <c r="U28" i="9" s="1"/>
  <c r="T38" i="12"/>
  <c r="U38" i="12" s="1"/>
  <c r="T62" i="9"/>
  <c r="U62" i="9" s="1"/>
  <c r="T117" i="9"/>
  <c r="U117" i="9" s="1"/>
  <c r="T97" i="9"/>
  <c r="U97" i="9" s="1"/>
  <c r="T60" i="10"/>
  <c r="U60" i="10" s="1"/>
  <c r="T64" i="9"/>
  <c r="U64" i="9" s="1"/>
  <c r="B1212" i="3" s="1"/>
  <c r="D21" i="3" s="1"/>
  <c r="T26" i="12"/>
  <c r="U26" i="12" s="1"/>
  <c r="T66" i="9"/>
  <c r="U66" i="9" s="1"/>
  <c r="T104" i="10"/>
  <c r="U104" i="10" s="1"/>
  <c r="T33" i="10"/>
  <c r="U33" i="10" s="1"/>
  <c r="T106" i="9"/>
  <c r="U106" i="9" s="1"/>
  <c r="T76" i="9"/>
  <c r="U76" i="9" s="1"/>
  <c r="T82" i="10"/>
  <c r="U82" i="10" s="1"/>
  <c r="T14" i="12"/>
  <c r="T125" i="9"/>
  <c r="U125" i="9" s="1"/>
  <c r="T115" i="9"/>
  <c r="U115" i="9" s="1"/>
  <c r="T67" i="12"/>
  <c r="U67" i="12" s="1"/>
  <c r="T91" i="9"/>
  <c r="U91" i="9" s="1"/>
  <c r="T53" i="9"/>
  <c r="U53" i="9" s="1"/>
  <c r="T71" i="10"/>
  <c r="U71" i="10" s="1"/>
  <c r="T111" i="9"/>
  <c r="U111" i="9" s="1"/>
  <c r="T34" i="12"/>
  <c r="U34" i="12" s="1"/>
  <c r="T61" i="9"/>
  <c r="U61" i="9" s="1"/>
  <c r="T41" i="10"/>
  <c r="U41" i="10" s="1"/>
  <c r="T113" i="9"/>
  <c r="U113" i="9" s="1"/>
  <c r="T112" i="10"/>
  <c r="U112" i="10" s="1"/>
  <c r="T50" i="9"/>
  <c r="U50" i="9" s="1"/>
  <c r="T74" i="12"/>
  <c r="U74" i="12" s="1"/>
  <c r="T65" i="10"/>
  <c r="U65" i="10" s="1"/>
  <c r="T74" i="9"/>
  <c r="U74" i="9" s="1"/>
  <c r="G899" i="1" s="1"/>
  <c r="I901" i="1" s="1"/>
  <c r="K901" i="1" s="1"/>
  <c r="T29" i="12"/>
  <c r="U29" i="12" s="1"/>
  <c r="T101" i="9"/>
  <c r="U101" i="9" s="1"/>
  <c r="T45" i="9"/>
  <c r="U45" i="9" s="1"/>
  <c r="T107" i="10"/>
  <c r="U107" i="10" s="1"/>
  <c r="T69" i="12"/>
  <c r="U69" i="12" s="1"/>
  <c r="T82" i="9"/>
  <c r="U82" i="9" s="1"/>
  <c r="T41" i="12"/>
  <c r="U41" i="12" s="1"/>
  <c r="T98" i="10"/>
  <c r="U98" i="10" s="1"/>
  <c r="T85" i="10"/>
  <c r="U85" i="10" s="1"/>
  <c r="T42" i="9"/>
  <c r="U42" i="9" s="1"/>
  <c r="T116" i="9"/>
  <c r="U116" i="9" s="1"/>
  <c r="T121" i="9"/>
  <c r="U121" i="9" s="1"/>
  <c r="T44" i="9"/>
  <c r="U44" i="9" s="1"/>
  <c r="T100" i="13"/>
  <c r="U100" i="13" s="1"/>
  <c r="T43" i="9"/>
  <c r="U43" i="9" s="1"/>
  <c r="T78" i="13"/>
  <c r="U78" i="13" s="1"/>
  <c r="T92" i="7"/>
  <c r="U92" i="7" s="1"/>
  <c r="T63" i="9"/>
  <c r="U63" i="9" s="1"/>
  <c r="T66" i="12"/>
  <c r="U66" i="12" s="1"/>
  <c r="T87" i="9"/>
  <c r="U87" i="9" s="1"/>
  <c r="T56" i="9"/>
  <c r="U56" i="9" s="1"/>
  <c r="T73" i="10"/>
  <c r="U73" i="10" s="1"/>
  <c r="T73" i="9"/>
  <c r="U73" i="9" s="1"/>
  <c r="T117" i="7"/>
  <c r="U117" i="7" s="1"/>
  <c r="T109" i="9"/>
  <c r="U109" i="9" s="1"/>
  <c r="T48" i="10"/>
  <c r="U48" i="10" s="1"/>
  <c r="T65" i="9"/>
  <c r="U65" i="9" s="1"/>
  <c r="T75" i="12"/>
  <c r="U75" i="12" s="1"/>
  <c r="T69" i="10"/>
  <c r="U69" i="10" s="1"/>
  <c r="T100" i="9"/>
  <c r="U100" i="9" s="1"/>
  <c r="T106" i="10"/>
  <c r="U106" i="10" s="1"/>
  <c r="T70" i="12"/>
  <c r="U70" i="12" s="1"/>
  <c r="T77" i="10"/>
  <c r="U77" i="10" s="1"/>
  <c r="T35" i="10"/>
  <c r="U35" i="10" s="1"/>
  <c r="T89" i="9"/>
  <c r="U89" i="9" s="1"/>
  <c r="T37" i="9"/>
  <c r="U37" i="9" s="1"/>
  <c r="T45" i="12"/>
  <c r="U45" i="12" s="1"/>
  <c r="T99" i="9"/>
  <c r="U99" i="9" s="1"/>
  <c r="T95" i="9"/>
  <c r="U95" i="9" s="1"/>
  <c r="T31" i="12"/>
  <c r="U31" i="12" s="1"/>
  <c r="T30" i="9"/>
  <c r="U30" i="9" s="1"/>
  <c r="T46" i="10"/>
  <c r="U46" i="10" s="1"/>
  <c r="T68" i="12"/>
  <c r="U68" i="12" s="1"/>
  <c r="T48" i="12"/>
  <c r="U48" i="12" s="1"/>
  <c r="T88" i="9"/>
  <c r="U88" i="9" s="1"/>
  <c r="T72" i="10"/>
  <c r="U72" i="10" s="1"/>
  <c r="T73" i="12"/>
  <c r="U73" i="12" s="1"/>
  <c r="T38" i="9"/>
  <c r="U38" i="9" s="1"/>
  <c r="T54" i="12"/>
  <c r="U54" i="12" s="1"/>
  <c r="T118" i="9"/>
  <c r="U118" i="9" s="1"/>
  <c r="T102" i="9"/>
  <c r="U102" i="9" s="1"/>
  <c r="T68" i="10"/>
  <c r="U68" i="10" s="1"/>
  <c r="T41" i="9"/>
  <c r="U41" i="9" s="1"/>
  <c r="T47" i="9"/>
  <c r="U47" i="9" s="1"/>
  <c r="T57" i="12"/>
  <c r="U57" i="12" s="1"/>
  <c r="T110" i="10"/>
  <c r="U110" i="10" s="1"/>
  <c r="T116" i="10"/>
  <c r="U116" i="10" s="1"/>
  <c r="T64" i="10"/>
  <c r="U64" i="10" s="1"/>
  <c r="B88" i="5" s="1"/>
  <c r="D21" i="5" s="1"/>
  <c r="D24" i="5" s="1"/>
  <c r="T36" i="12"/>
  <c r="U36" i="12" s="1"/>
  <c r="T32" i="12"/>
  <c r="U32" i="12" s="1"/>
  <c r="T34" i="9"/>
  <c r="U34" i="9" s="1"/>
  <c r="T66" i="10"/>
  <c r="U66" i="10" s="1"/>
  <c r="T109" i="10"/>
  <c r="U109" i="10" s="1"/>
  <c r="T47" i="12"/>
  <c r="U47" i="12" s="1"/>
  <c r="T24" i="10"/>
  <c r="U24" i="10" s="1"/>
  <c r="T52" i="10"/>
  <c r="U52" i="10" s="1"/>
  <c r="T60" i="9"/>
  <c r="U60" i="9" s="1"/>
  <c r="T37" i="12"/>
  <c r="U37" i="12" s="1"/>
  <c r="T56" i="12"/>
  <c r="U56" i="12" s="1"/>
  <c r="T62" i="12"/>
  <c r="U62" i="12" s="1"/>
  <c r="T49" i="12"/>
  <c r="U49" i="12" s="1"/>
  <c r="T55" i="9"/>
  <c r="U55" i="9" s="1"/>
  <c r="T48" i="9"/>
  <c r="U48" i="9" s="1"/>
  <c r="T105" i="10"/>
  <c r="U105" i="10" s="1"/>
  <c r="T113" i="10"/>
  <c r="U113" i="10" s="1"/>
  <c r="T53" i="12"/>
  <c r="U53" i="12" s="1"/>
  <c r="T67" i="10"/>
  <c r="U67" i="10" s="1"/>
  <c r="T83" i="9"/>
  <c r="U83" i="9" s="1"/>
  <c r="T39" i="9"/>
  <c r="U39" i="9" s="1"/>
  <c r="T102" i="10"/>
  <c r="U102" i="10" s="1"/>
  <c r="T115" i="10"/>
  <c r="U115" i="10" s="1"/>
  <c r="T33" i="12"/>
  <c r="U33" i="12" s="1"/>
  <c r="T39" i="10"/>
  <c r="U39" i="10" s="1"/>
  <c r="T90" i="10"/>
  <c r="U90" i="10" s="1"/>
  <c r="T108" i="10"/>
  <c r="U108" i="10" s="1"/>
  <c r="T40" i="10"/>
  <c r="U40" i="10" s="1"/>
  <c r="T34" i="10"/>
  <c r="U34" i="10" s="1"/>
  <c r="T104" i="9"/>
  <c r="U104" i="9" s="1"/>
  <c r="T35" i="9"/>
  <c r="U35" i="9" s="1"/>
  <c r="T72" i="9"/>
  <c r="U72" i="9" s="1"/>
  <c r="T114" i="9"/>
  <c r="U114" i="9" s="1"/>
  <c r="T119" i="10"/>
  <c r="U119" i="10" s="1"/>
  <c r="T78" i="9"/>
  <c r="U78" i="9" s="1"/>
  <c r="T47" i="10"/>
  <c r="U47" i="10" s="1"/>
  <c r="T71" i="9"/>
  <c r="U71" i="9" s="1"/>
  <c r="T63" i="12"/>
  <c r="U63" i="12" s="1"/>
  <c r="T58" i="9"/>
  <c r="U58" i="9" s="1"/>
  <c r="T56" i="10"/>
  <c r="U56" i="10" s="1"/>
  <c r="T40" i="9"/>
  <c r="U40" i="9" s="1"/>
  <c r="T45" i="10"/>
  <c r="U45" i="10" s="1"/>
  <c r="T31" i="9"/>
  <c r="U31" i="9" s="1"/>
  <c r="T101" i="10"/>
  <c r="U101" i="10" s="1"/>
  <c r="T117" i="10"/>
  <c r="U117" i="10" s="1"/>
  <c r="T75" i="9"/>
  <c r="U75" i="9" s="1"/>
  <c r="T51" i="9"/>
  <c r="U51" i="9" s="1"/>
  <c r="T97" i="10"/>
  <c r="U97" i="10" s="1"/>
  <c r="T84" i="10"/>
  <c r="U84" i="10" s="1"/>
  <c r="T74" i="10"/>
  <c r="U74" i="10" s="1"/>
  <c r="T83" i="10"/>
  <c r="U83" i="10" s="1"/>
  <c r="B35" i="2" s="1"/>
  <c r="D38" i="2" s="1"/>
  <c r="F38" i="2" s="1"/>
  <c r="T81" i="10"/>
  <c r="U81" i="10" s="1"/>
  <c r="T103" i="9"/>
  <c r="U103" i="9" s="1"/>
  <c r="T44" i="10"/>
  <c r="U44" i="10" s="1"/>
  <c r="T53" i="10"/>
  <c r="U53" i="10" s="1"/>
  <c r="T99" i="10"/>
  <c r="U99" i="10" s="1"/>
  <c r="T89" i="10"/>
  <c r="U89" i="10" s="1"/>
  <c r="T93" i="10"/>
  <c r="U93" i="10" s="1"/>
  <c r="T76" i="10"/>
  <c r="U76" i="10" s="1"/>
  <c r="T35" i="12"/>
  <c r="U35" i="12" s="1"/>
  <c r="T127" i="9"/>
  <c r="U127" i="9" s="1"/>
  <c r="T46" i="12"/>
  <c r="U46" i="12" s="1"/>
  <c r="T15" i="9"/>
  <c r="U15" i="9" s="1"/>
  <c r="T14" i="9"/>
  <c r="T23" i="9"/>
  <c r="U23" i="9" s="1"/>
  <c r="T20" i="9"/>
  <c r="U20" i="9" s="1"/>
  <c r="T27" i="9"/>
  <c r="U27" i="9" s="1"/>
  <c r="T25" i="9"/>
  <c r="U25" i="9" s="1"/>
  <c r="T19" i="9"/>
  <c r="U19" i="9" s="1"/>
  <c r="T16" i="9"/>
  <c r="U16" i="9" s="1"/>
  <c r="T18" i="9"/>
  <c r="U18" i="9" s="1"/>
  <c r="T22" i="9"/>
  <c r="U22" i="9" s="1"/>
  <c r="T24" i="9"/>
  <c r="U24" i="9" s="1"/>
  <c r="T17" i="9"/>
  <c r="U17" i="9" s="1"/>
  <c r="T26" i="9"/>
  <c r="U26" i="9" s="1"/>
  <c r="T21" i="9"/>
  <c r="U21" i="9" s="1"/>
  <c r="T51" i="13"/>
  <c r="U51" i="13" s="1"/>
  <c r="T69" i="13"/>
  <c r="U69" i="13" s="1"/>
  <c r="T19" i="10"/>
  <c r="U19" i="10" s="1"/>
  <c r="T55" i="13"/>
  <c r="U55" i="13" s="1"/>
  <c r="T43" i="13"/>
  <c r="U43" i="13" s="1"/>
  <c r="T35" i="13"/>
  <c r="U35" i="13" s="1"/>
  <c r="T126" i="9"/>
  <c r="U126" i="9" s="1"/>
  <c r="T83" i="13"/>
  <c r="U83" i="13" s="1"/>
  <c r="T77" i="13"/>
  <c r="U77" i="13" s="1"/>
  <c r="T45" i="13"/>
  <c r="U45" i="13" s="1"/>
  <c r="T66" i="13"/>
  <c r="U66" i="13" s="1"/>
  <c r="T68" i="13"/>
  <c r="U68" i="13" s="1"/>
  <c r="T20" i="10"/>
  <c r="U20" i="10" s="1"/>
  <c r="T57" i="13"/>
  <c r="U57" i="13" s="1"/>
  <c r="T90" i="13"/>
  <c r="U90" i="13" s="1"/>
  <c r="T58" i="13"/>
  <c r="U58" i="13" s="1"/>
  <c r="T120" i="9"/>
  <c r="U120" i="9" s="1"/>
  <c r="T112" i="9"/>
  <c r="U112" i="9" s="1"/>
  <c r="T79" i="9"/>
  <c r="U79" i="9" s="1"/>
  <c r="T85" i="9"/>
  <c r="U85" i="9" s="1"/>
  <c r="T71" i="13"/>
  <c r="U71" i="13" s="1"/>
  <c r="T74" i="13"/>
  <c r="U74" i="13" s="1"/>
  <c r="T75" i="13"/>
  <c r="U75" i="13" s="1"/>
  <c r="T49" i="13"/>
  <c r="U49" i="13" s="1"/>
  <c r="T53" i="13"/>
  <c r="U53" i="13" s="1"/>
  <c r="T63" i="13"/>
  <c r="U63" i="13" s="1"/>
  <c r="T89" i="7"/>
  <c r="U89" i="7" s="1"/>
  <c r="T85" i="13"/>
  <c r="U85" i="13" s="1"/>
  <c r="T59" i="13"/>
  <c r="U59" i="13" s="1"/>
  <c r="T79" i="10"/>
  <c r="U79" i="10" s="1"/>
  <c r="T75" i="10"/>
  <c r="U75" i="10" s="1"/>
  <c r="T88" i="10"/>
  <c r="U88" i="10" s="1"/>
  <c r="T91" i="10"/>
  <c r="U91" i="10" s="1"/>
  <c r="T94" i="10"/>
  <c r="U94" i="10" s="1"/>
  <c r="T93" i="9"/>
  <c r="U93" i="9" s="1"/>
  <c r="T81" i="13"/>
  <c r="U81" i="13" s="1"/>
  <c r="T61" i="13"/>
  <c r="U61" i="13" s="1"/>
  <c r="T62" i="13"/>
  <c r="U62" i="13" s="1"/>
  <c r="T79" i="13"/>
  <c r="U79" i="13" s="1"/>
  <c r="T80" i="13"/>
  <c r="U80" i="13" s="1"/>
  <c r="T50" i="13"/>
  <c r="U50" i="13" s="1"/>
  <c r="T39" i="13"/>
  <c r="U39" i="13" s="1"/>
  <c r="T86" i="13"/>
  <c r="U86" i="13" s="1"/>
  <c r="T37" i="13"/>
  <c r="U37" i="13" s="1"/>
  <c r="T86" i="7"/>
  <c r="U86" i="7" s="1"/>
  <c r="T84" i="13"/>
  <c r="U84" i="13" s="1"/>
  <c r="T48" i="13"/>
  <c r="U48" i="13" s="1"/>
  <c r="T65" i="13"/>
  <c r="U65" i="13" s="1"/>
  <c r="T82" i="13"/>
  <c r="U82" i="13" s="1"/>
  <c r="T59" i="10"/>
  <c r="U59" i="10" s="1"/>
  <c r="T92" i="10"/>
  <c r="U92" i="10" s="1"/>
  <c r="T86" i="10"/>
  <c r="U86" i="10" s="1"/>
  <c r="T87" i="10"/>
  <c r="U87" i="10" s="1"/>
  <c r="T119" i="9"/>
  <c r="U119" i="9" s="1"/>
  <c r="T21" i="7"/>
  <c r="U21" i="7" s="1"/>
  <c r="T31" i="7"/>
  <c r="U31" i="7" s="1"/>
  <c r="T29" i="10"/>
  <c r="U29" i="10" s="1"/>
  <c r="T28" i="10"/>
  <c r="U28" i="10" s="1"/>
  <c r="T25" i="10"/>
  <c r="U25" i="10" s="1"/>
  <c r="T125" i="7"/>
  <c r="U125" i="7" s="1"/>
  <c r="T124" i="7"/>
  <c r="U124" i="7" s="1"/>
  <c r="T91" i="7"/>
  <c r="U91" i="7" s="1"/>
  <c r="T70" i="7"/>
  <c r="U70" i="7" s="1"/>
  <c r="T28" i="7"/>
  <c r="U28" i="7" s="1"/>
  <c r="T51" i="7"/>
  <c r="U51" i="7" s="1"/>
  <c r="T68" i="7"/>
  <c r="U68" i="7" s="1"/>
  <c r="T26" i="10"/>
  <c r="U26" i="10" s="1"/>
  <c r="T42" i="7"/>
  <c r="U42" i="7" s="1"/>
  <c r="F13" i="3"/>
  <c r="T52" i="7"/>
  <c r="U52" i="7" s="1"/>
  <c r="T50" i="7"/>
  <c r="U50" i="7" s="1"/>
  <c r="T76" i="7"/>
  <c r="U76" i="7" s="1"/>
  <c r="T84" i="7"/>
  <c r="U84" i="7" s="1"/>
  <c r="T82" i="7"/>
  <c r="U82" i="7" s="1"/>
  <c r="T15" i="7"/>
  <c r="U15" i="7" s="1"/>
  <c r="T20" i="7"/>
  <c r="U20" i="7" s="1"/>
  <c r="T110" i="7"/>
  <c r="U110" i="7" s="1"/>
  <c r="T95" i="7"/>
  <c r="U95" i="7" s="1"/>
  <c r="T71" i="7"/>
  <c r="U71" i="7" s="1"/>
  <c r="T123" i="7"/>
  <c r="U123" i="7" s="1"/>
  <c r="T113" i="7"/>
  <c r="U113" i="7" s="1"/>
  <c r="T75" i="7"/>
  <c r="U75" i="7" s="1"/>
  <c r="T69" i="7"/>
  <c r="U69" i="7" s="1"/>
  <c r="T99" i="13"/>
  <c r="U99" i="13" s="1"/>
  <c r="T95" i="13"/>
  <c r="U95" i="13" s="1"/>
  <c r="T97" i="13"/>
  <c r="U97" i="13" s="1"/>
  <c r="T93" i="13"/>
  <c r="U93" i="13" s="1"/>
  <c r="T98" i="13"/>
  <c r="U98" i="13" s="1"/>
  <c r="T96" i="13"/>
  <c r="U96" i="13" s="1"/>
  <c r="T92" i="13"/>
  <c r="U92" i="13" s="1"/>
  <c r="T94" i="13"/>
  <c r="U94" i="13" s="1"/>
  <c r="T23" i="10"/>
  <c r="U23" i="10" s="1"/>
  <c r="T30" i="7"/>
  <c r="U30" i="7" s="1"/>
  <c r="T39" i="7"/>
  <c r="U39" i="7" s="1"/>
  <c r="T38" i="7"/>
  <c r="U38" i="7" s="1"/>
  <c r="T43" i="7"/>
  <c r="U43" i="7" s="1"/>
  <c r="T88" i="13"/>
  <c r="U88" i="13" s="1"/>
  <c r="T47" i="7"/>
  <c r="U47" i="7" s="1"/>
  <c r="T48" i="7"/>
  <c r="U48" i="7" s="1"/>
  <c r="T38" i="13"/>
  <c r="U38" i="13" s="1"/>
  <c r="T67" i="13"/>
  <c r="U67" i="13" s="1"/>
  <c r="T72" i="13"/>
  <c r="U72" i="13" s="1"/>
  <c r="T98" i="7"/>
  <c r="U98" i="7" s="1"/>
  <c r="T107" i="7"/>
  <c r="U107" i="7" s="1"/>
  <c r="T83" i="7"/>
  <c r="U83" i="7" s="1"/>
  <c r="T87" i="7"/>
  <c r="U87" i="7" s="1"/>
  <c r="T64" i="7"/>
  <c r="U64" i="7" s="1"/>
  <c r="B1073" i="4" s="1"/>
  <c r="D21" i="4" s="1"/>
  <c r="T14" i="7"/>
  <c r="T100" i="7"/>
  <c r="U100" i="7" s="1"/>
  <c r="T90" i="7"/>
  <c r="U90" i="7" s="1"/>
  <c r="T111" i="7"/>
  <c r="U111" i="7" s="1"/>
  <c r="T119" i="7"/>
  <c r="U119" i="7" s="1"/>
  <c r="T56" i="13"/>
  <c r="U56" i="13" s="1"/>
  <c r="T44" i="13"/>
  <c r="U44" i="13" s="1"/>
  <c r="T33" i="13"/>
  <c r="U33" i="13" s="1"/>
  <c r="T40" i="13"/>
  <c r="U40" i="13" s="1"/>
  <c r="D15" i="1"/>
  <c r="F13" i="1"/>
  <c r="T116" i="7"/>
  <c r="U116" i="7" s="1"/>
  <c r="T78" i="7"/>
  <c r="U78" i="7" s="1"/>
  <c r="T70" i="13"/>
  <c r="U70" i="13" s="1"/>
  <c r="T121" i="7"/>
  <c r="U121" i="7" s="1"/>
  <c r="T103" i="7"/>
  <c r="U103" i="7" s="1"/>
  <c r="T42" i="13"/>
  <c r="U42" i="13" s="1"/>
  <c r="T89" i="13"/>
  <c r="U89" i="13" s="1"/>
  <c r="T91" i="13"/>
  <c r="U91" i="13" s="1"/>
  <c r="T64" i="13"/>
  <c r="U64" i="13" s="1"/>
  <c r="T34" i="13"/>
  <c r="U34" i="13" s="1"/>
  <c r="T60" i="13"/>
  <c r="U60" i="13" s="1"/>
  <c r="T104" i="7"/>
  <c r="U104" i="7" s="1"/>
  <c r="T87" i="13"/>
  <c r="U87" i="13" s="1"/>
  <c r="T36" i="7"/>
  <c r="U36" i="7" s="1"/>
  <c r="T41" i="7"/>
  <c r="U41" i="7" s="1"/>
  <c r="T55" i="7"/>
  <c r="U55" i="7" s="1"/>
  <c r="T54" i="7"/>
  <c r="U54" i="7" s="1"/>
  <c r="T23" i="7"/>
  <c r="U23" i="7" s="1"/>
  <c r="F13" i="5"/>
  <c r="T17" i="7"/>
  <c r="U17" i="7" s="1"/>
  <c r="T19" i="7"/>
  <c r="U19" i="7" s="1"/>
  <c r="T115" i="7"/>
  <c r="U115" i="7" s="1"/>
  <c r="T45" i="7"/>
  <c r="U45" i="7" s="1"/>
  <c r="T94" i="7"/>
  <c r="U94" i="7" s="1"/>
  <c r="F13" i="4"/>
  <c r="T16" i="7"/>
  <c r="U16" i="7" s="1"/>
  <c r="T61" i="7"/>
  <c r="U61" i="7" s="1"/>
  <c r="T59" i="7"/>
  <c r="U59" i="7" s="1"/>
  <c r="T62" i="7"/>
  <c r="U62" i="7" s="1"/>
  <c r="T58" i="7"/>
  <c r="U58" i="7" s="1"/>
  <c r="T56" i="7"/>
  <c r="U56" i="7" s="1"/>
  <c r="T60" i="7"/>
  <c r="U60" i="7" s="1"/>
  <c r="T57" i="7"/>
  <c r="U57" i="7" s="1"/>
  <c r="T24" i="7"/>
  <c r="U24" i="7" s="1"/>
  <c r="T27" i="7"/>
  <c r="U27" i="7" s="1"/>
  <c r="T74" i="7"/>
  <c r="U74" i="7" s="1"/>
  <c r="T72" i="7"/>
  <c r="U72" i="7" s="1"/>
  <c r="T25" i="7"/>
  <c r="U25" i="7" s="1"/>
  <c r="T34" i="7"/>
  <c r="U34" i="7" s="1"/>
  <c r="T97" i="7"/>
  <c r="U97" i="7" s="1"/>
  <c r="T96" i="7"/>
  <c r="U96" i="7" s="1"/>
  <c r="T102" i="7"/>
  <c r="U102" i="7" s="1"/>
  <c r="T109" i="7"/>
  <c r="U109" i="7" s="1"/>
  <c r="T85" i="7"/>
  <c r="U85" i="7" s="1"/>
  <c r="T18" i="10"/>
  <c r="U18" i="10" s="1"/>
  <c r="T120" i="7"/>
  <c r="U120" i="7" s="1"/>
  <c r="T114" i="7"/>
  <c r="U114" i="7" s="1"/>
  <c r="T44" i="7"/>
  <c r="U44" i="7" s="1"/>
  <c r="T32" i="7"/>
  <c r="U32" i="7" s="1"/>
  <c r="T80" i="7"/>
  <c r="U80" i="7" s="1"/>
  <c r="T67" i="7"/>
  <c r="U67" i="7" s="1"/>
  <c r="T26" i="7"/>
  <c r="U26" i="7" s="1"/>
  <c r="T22" i="10"/>
  <c r="U22" i="10" s="1"/>
  <c r="T21" i="10"/>
  <c r="U21" i="10" s="1"/>
  <c r="T101" i="7"/>
  <c r="U101" i="7" s="1"/>
  <c r="T27" i="10"/>
  <c r="U27" i="10" s="1"/>
  <c r="T35" i="7"/>
  <c r="U35" i="7" s="1"/>
  <c r="T33" i="7"/>
  <c r="U33" i="7" s="1"/>
  <c r="T37" i="7"/>
  <c r="U37" i="7" s="1"/>
  <c r="T46" i="7"/>
  <c r="U46" i="7" s="1"/>
  <c r="T53" i="7"/>
  <c r="U53" i="7" s="1"/>
  <c r="T22" i="7"/>
  <c r="U22" i="7" s="1"/>
  <c r="T73" i="13"/>
  <c r="U73" i="13" s="1"/>
  <c r="T99" i="7"/>
  <c r="U99" i="7" s="1"/>
  <c r="T88" i="7"/>
  <c r="U88" i="7" s="1"/>
  <c r="T81" i="7"/>
  <c r="U81" i="7" s="1"/>
  <c r="T15" i="10"/>
  <c r="U15" i="10" s="1"/>
  <c r="T14" i="10"/>
  <c r="T18" i="7"/>
  <c r="U18" i="7" s="1"/>
  <c r="T118" i="7"/>
  <c r="U118" i="7" s="1"/>
  <c r="T73" i="7"/>
  <c r="U73" i="7" s="1"/>
  <c r="T30" i="10"/>
  <c r="U30" i="10" s="1"/>
  <c r="T32" i="10"/>
  <c r="U32" i="10" s="1"/>
  <c r="T31" i="10"/>
  <c r="U31" i="10" s="1"/>
  <c r="T40" i="7"/>
  <c r="U40" i="7" s="1"/>
  <c r="D15" i="2"/>
  <c r="F13" i="2"/>
  <c r="T47" i="13"/>
  <c r="U47" i="13" s="1"/>
  <c r="D24" i="3"/>
  <c r="F21" i="3"/>
  <c r="T79" i="7"/>
  <c r="U79" i="7" s="1"/>
  <c r="T54" i="13"/>
  <c r="U54" i="13" s="1"/>
  <c r="T93" i="7"/>
  <c r="U93" i="7" s="1"/>
  <c r="T29" i="7"/>
  <c r="U29" i="7" s="1"/>
  <c r="T122" i="7"/>
  <c r="U122" i="7" s="1"/>
  <c r="T105" i="7"/>
  <c r="U105" i="7" s="1"/>
  <c r="T41" i="13"/>
  <c r="U41" i="13" s="1"/>
  <c r="T46" i="13"/>
  <c r="U46" i="13" s="1"/>
  <c r="T77" i="7"/>
  <c r="U77" i="7" s="1"/>
  <c r="T16" i="10"/>
  <c r="U16" i="10" s="1"/>
  <c r="T36" i="13"/>
  <c r="U36" i="13" s="1"/>
  <c r="T66" i="7"/>
  <c r="U66" i="7" s="1"/>
  <c r="T52" i="13"/>
  <c r="U52" i="13" s="1"/>
  <c r="T63" i="7"/>
  <c r="U63" i="7" s="1"/>
  <c r="T113" i="13" l="1"/>
  <c r="U113" i="13" s="1"/>
  <c r="T130" i="13"/>
  <c r="U130" i="13" s="1"/>
  <c r="T110" i="13"/>
  <c r="U110" i="13" s="1"/>
  <c r="T119" i="13"/>
  <c r="U119" i="13" s="1"/>
  <c r="T131" i="13"/>
  <c r="U131" i="13" s="1"/>
  <c r="T124" i="13"/>
  <c r="U124" i="13" s="1"/>
  <c r="T132" i="13"/>
  <c r="U132" i="13" s="1"/>
  <c r="T123" i="13"/>
  <c r="U123" i="13" s="1"/>
  <c r="T127" i="13"/>
  <c r="U127" i="13" s="1"/>
  <c r="T105" i="13"/>
  <c r="U105" i="13" s="1"/>
  <c r="T126" i="13"/>
  <c r="U126" i="13" s="1"/>
  <c r="T135" i="13"/>
  <c r="U135" i="13" s="1"/>
  <c r="T129" i="13"/>
  <c r="U129" i="13" s="1"/>
  <c r="T128" i="13"/>
  <c r="U128" i="13" s="1"/>
  <c r="T133" i="13"/>
  <c r="U133" i="13" s="1"/>
  <c r="T15" i="13"/>
  <c r="U15" i="13" s="1"/>
  <c r="T14" i="13"/>
  <c r="T134" i="13"/>
  <c r="U134" i="13" s="1"/>
  <c r="T125" i="13"/>
  <c r="U125" i="13" s="1"/>
  <c r="T122" i="13"/>
  <c r="U122" i="13" s="1"/>
  <c r="D20" i="3"/>
  <c r="F20" i="3" s="1"/>
  <c r="F21" i="5"/>
  <c r="D20" i="5"/>
  <c r="D23" i="5" s="1"/>
  <c r="D20" i="4"/>
  <c r="F21" i="4"/>
  <c r="D24" i="4"/>
  <c r="D23" i="3" l="1"/>
  <c r="F20" i="5"/>
  <c r="D23" i="4"/>
  <c r="F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Plaga</author>
  </authors>
  <commentList>
    <comment ref="D9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vorschüssig bzw. nachschüssig </t>
        </r>
      </text>
    </comment>
    <comment ref="E13" authorId="0" shapeId="0" xr:uid="{00000000-0006-0000-0100-000002000000}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Plaga</author>
  </authors>
  <commentList>
    <comment ref="D9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vorschüssig bzw. nachschüssig </t>
        </r>
      </text>
    </comment>
    <comment ref="E13" authorId="0" shapeId="0" xr:uid="{00000000-0006-0000-0200-000002000000}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Plaga</author>
  </authors>
  <commentList>
    <comment ref="D9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vorschüssig bzw. nachschüssig </t>
        </r>
      </text>
    </comment>
    <comment ref="E13" authorId="0" shapeId="0" xr:uid="{00000000-0006-0000-0300-000002000000}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Plaga</author>
  </authors>
  <commentList>
    <comment ref="E13" authorId="0" shapeId="0" xr:uid="{00000000-0006-0000-0400-000001000000}">
      <text>
        <r>
          <rPr>
            <sz val="8"/>
            <color indexed="81"/>
            <rFont val="Tahoma"/>
            <family val="2"/>
          </rPr>
          <t>Korrekturfaktor gilt ebenfalls für Leibrente Mann bzw. Frau</t>
        </r>
      </text>
    </comment>
  </commentList>
</comments>
</file>

<file path=xl/sharedStrings.xml><?xml version="1.0" encoding="utf-8"?>
<sst xmlns="http://schemas.openxmlformats.org/spreadsheetml/2006/main" count="233" uniqueCount="60">
  <si>
    <t>Frauen</t>
  </si>
  <si>
    <t>Männer</t>
  </si>
  <si>
    <t>Alter x</t>
  </si>
  <si>
    <t>Zinssatz</t>
  </si>
  <si>
    <t>Alter des Mannes</t>
  </si>
  <si>
    <t>Alter der Frau</t>
  </si>
  <si>
    <t>Mann Alter</t>
  </si>
  <si>
    <t>Frau Alter</t>
  </si>
  <si>
    <t>Disk</t>
  </si>
  <si>
    <t>y</t>
  </si>
  <si>
    <t>dy</t>
  </si>
  <si>
    <t>dx</t>
  </si>
  <si>
    <t>Faktor</t>
  </si>
  <si>
    <t>x</t>
  </si>
  <si>
    <t>Differenz</t>
  </si>
  <si>
    <t>vorschüssig</t>
  </si>
  <si>
    <t>dxy (Funktionsbestandteil)</t>
  </si>
  <si>
    <t>Nachschüssig</t>
  </si>
  <si>
    <t>Vorschüssig</t>
  </si>
  <si>
    <t>nachschüssig</t>
  </si>
  <si>
    <t>Alter des 2. Mannes</t>
  </si>
  <si>
    <t>Alter der 2. Frau</t>
  </si>
  <si>
    <t>Alter der 1. Frau</t>
  </si>
  <si>
    <t>Alter des 1. Mannes</t>
  </si>
  <si>
    <t>dxx (Funktionsbestandteil)</t>
  </si>
  <si>
    <t>dyy (Funktionsbestandteil)</t>
  </si>
  <si>
    <t>Verbundene Leibrente - 2 Männer</t>
  </si>
  <si>
    <t>Verbundene Leibrente - 2 Frauen</t>
  </si>
  <si>
    <t>(jährlich) bis zum Tod der letztversterbenden Person</t>
  </si>
  <si>
    <t>Verbundene Leibrente Mann - Frau</t>
  </si>
  <si>
    <t>Korrigiert</t>
  </si>
  <si>
    <r>
      <t xml:space="preserve">Leibrentenfaktor Frau (jährlich) </t>
    </r>
    <r>
      <rPr>
        <sz val="10"/>
        <color indexed="22"/>
        <rFont val="Arial"/>
        <family val="2"/>
      </rPr>
      <t>bei unverbundener Verrentung anzusetzen</t>
    </r>
  </si>
  <si>
    <t>Datum:</t>
  </si>
  <si>
    <t>Stand:</t>
  </si>
  <si>
    <t>LBF - jährlich vorsch.</t>
  </si>
  <si>
    <t>LBF</t>
  </si>
  <si>
    <t>abw. Zahlungsweise</t>
  </si>
  <si>
    <t>Drucken Leibrentenbarwertfaktor Mann</t>
  </si>
  <si>
    <r>
      <t xml:space="preserve">(jährlich) bis zum Tod der </t>
    </r>
    <r>
      <rPr>
        <sz val="14"/>
        <color indexed="10"/>
        <rFont val="Arial"/>
        <family val="2"/>
      </rPr>
      <t>erst</t>
    </r>
    <r>
      <rPr>
        <sz val="14"/>
        <rFont val="Arial"/>
        <family val="2"/>
      </rPr>
      <t>versterbenden Person</t>
    </r>
  </si>
  <si>
    <r>
      <t xml:space="preserve">(bis zum Tod der letzt- bzw. </t>
    </r>
    <r>
      <rPr>
        <b/>
        <sz val="12"/>
        <color indexed="10"/>
        <rFont val="Arial"/>
        <family val="2"/>
      </rPr>
      <t>erst</t>
    </r>
    <r>
      <rPr>
        <b/>
        <sz val="12"/>
        <rFont val="Arial"/>
        <family val="2"/>
      </rPr>
      <t>versterbenden Person - verbundene Leibrente)</t>
    </r>
  </si>
  <si>
    <t>Korrekturfaktor bei</t>
  </si>
  <si>
    <t>Leibrentenbarwertfaktor Mann (jährlich)</t>
  </si>
  <si>
    <t>Leibrentenbarwertfaktor 1. Frau (jährlich)</t>
  </si>
  <si>
    <t>Leibrentenbarwertfaktor Frau (jährlich)</t>
  </si>
  <si>
    <t>Leibrentenbarwertfaktor des 1. Mannes (jährlich)</t>
  </si>
  <si>
    <t>Leibrentenbarwertfaktorfaktor des 2. Mannes (jährlich)</t>
  </si>
  <si>
    <t>Leibrentenbarwertfaktor 2. Frau (jährlich)</t>
  </si>
  <si>
    <t>An das Leben gebundener Abzinsungsfaktor (letztversterbende Person)</t>
  </si>
  <si>
    <r>
      <t>An das Leben gebundener Abzinsungsfaktor (</t>
    </r>
    <r>
      <rPr>
        <b/>
        <sz val="12"/>
        <color indexed="10"/>
        <rFont val="Arial"/>
        <family val="2"/>
      </rPr>
      <t>erst</t>
    </r>
    <r>
      <rPr>
        <b/>
        <sz val="12"/>
        <rFont val="Arial"/>
        <family val="2"/>
      </rPr>
      <t>versterbende Person)</t>
    </r>
  </si>
  <si>
    <t xml:space="preserve">An das Leben gebundener Abzinsungsfaktor </t>
  </si>
  <si>
    <t>An das Leben gebundener Abzinsungsfaktor</t>
  </si>
  <si>
    <t>(jährlich-nachschüssig)</t>
  </si>
  <si>
    <t>Anzahl der Zinsperioden im Jahr</t>
  </si>
  <si>
    <t>Kapitalisierungszinsatz in %</t>
  </si>
  <si>
    <t>Vorschüssig/Nachschüssig</t>
  </si>
  <si>
    <t xml:space="preserve">Geschäftsstelle des Gutachterausschusses für Grundstückswerte in der Landeshauptstadt Kiel </t>
  </si>
  <si>
    <t>www.gutachterausschuss-kiel.de</t>
  </si>
  <si>
    <t xml:space="preserve">Geschäftsstelle des Gutachterausschusses für Grundstückswerte in der Landeshauptstadt Kiel  </t>
  </si>
  <si>
    <t>2023-2025</t>
  </si>
  <si>
    <t>Absterbeordnung    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</si>
</sst>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0"/>
    <numFmt numFmtId="165" formatCode="0.00000"/>
    <numFmt numFmtId="166" formatCode="#,##0.00_ ;[Red]\-#,##0.00\ "/>
    <numFmt numFmtId="167" formatCode="0.00_ ;[Red]\-0.00\ "/>
    <numFmt numFmtId="168" formatCode="#\ ###\ ##0"/>
  </numFmts>
  <fonts count="53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sz val="11"/>
      <color indexed="44"/>
      <name val="Arial"/>
      <family val="2"/>
    </font>
    <font>
      <sz val="10"/>
      <color indexed="44"/>
      <name val="Arial"/>
      <family val="2"/>
    </font>
    <font>
      <sz val="11"/>
      <color indexed="47"/>
      <name val="Arial"/>
      <family val="2"/>
    </font>
    <font>
      <sz val="10"/>
      <color indexed="47"/>
      <name val="Arial"/>
      <family val="2"/>
    </font>
    <font>
      <sz val="9"/>
      <name val="Arial"/>
      <family val="2"/>
    </font>
    <font>
      <sz val="14"/>
      <color indexed="47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4"/>
      <color indexed="44"/>
      <name val="Arial"/>
      <family val="2"/>
    </font>
    <font>
      <sz val="14"/>
      <color indexed="10"/>
      <name val="Arial"/>
      <family val="2"/>
    </font>
    <font>
      <b/>
      <sz val="12"/>
      <color indexed="10"/>
      <name val="Arial"/>
      <family val="2"/>
    </font>
    <font>
      <sz val="8"/>
      <name val="MetaNormalLF-Roman"/>
      <family val="2"/>
    </font>
    <font>
      <u/>
      <sz val="10.4"/>
      <color theme="10"/>
      <name val="Arial"/>
      <family val="2"/>
    </font>
    <font>
      <u/>
      <sz val="10.5"/>
      <color rgb="FF3333FF"/>
      <name val="Arial"/>
      <family val="2"/>
    </font>
    <font>
      <sz val="10"/>
      <color rgb="FF000000"/>
      <name val="Arial"/>
      <family val="2"/>
    </font>
    <font>
      <sz val="10"/>
      <name val="Statis Sans"/>
      <family val="2"/>
    </font>
    <font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6298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AFB"/>
        <bgColor indexed="64"/>
      </patternFill>
    </fill>
    <fill>
      <patternFill patternType="solid">
        <fgColor rgb="FF00629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0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8" fontId="3" fillId="0" borderId="0">
      <alignment vertical="top"/>
    </xf>
    <xf numFmtId="0" fontId="31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37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19" borderId="25" applyNumberFormat="0" applyAlignment="0" applyProtection="0"/>
    <xf numFmtId="0" fontId="40" fillId="20" borderId="26" applyNumberFormat="0" applyAlignment="0" applyProtection="0"/>
    <xf numFmtId="0" fontId="41" fillId="20" borderId="25" applyNumberFormat="0" applyAlignment="0" applyProtection="0"/>
    <xf numFmtId="0" fontId="42" fillId="0" borderId="27" applyNumberFormat="0" applyFill="0" applyAlignment="0" applyProtection="0"/>
    <xf numFmtId="0" fontId="43" fillId="21" borderId="2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0" applyNumberFormat="0" applyFill="0" applyAlignment="0" applyProtection="0"/>
    <xf numFmtId="0" fontId="47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47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47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47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47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47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0" borderId="0"/>
    <xf numFmtId="0" fontId="32" fillId="22" borderId="29" applyNumberFormat="0" applyFont="0" applyAlignment="0" applyProtection="0"/>
    <xf numFmtId="49" fontId="1" fillId="47" borderId="31">
      <alignment horizontal="left" vertical="center" wrapText="1"/>
    </xf>
    <xf numFmtId="49" fontId="3" fillId="0" borderId="18">
      <alignment vertical="top" wrapText="1"/>
    </xf>
    <xf numFmtId="0" fontId="3" fillId="0" borderId="0">
      <alignment vertical="top" wrapText="1"/>
    </xf>
    <xf numFmtId="0" fontId="1" fillId="0" borderId="0">
      <alignment vertical="top"/>
    </xf>
    <xf numFmtId="0" fontId="32" fillId="0" borderId="0"/>
    <xf numFmtId="0" fontId="48" fillId="0" borderId="0">
      <alignment vertical="top"/>
    </xf>
    <xf numFmtId="0" fontId="49" fillId="0" borderId="0">
      <alignment vertical="center"/>
    </xf>
    <xf numFmtId="0" fontId="3" fillId="0" borderId="0"/>
    <xf numFmtId="0" fontId="50" fillId="0" borderId="0"/>
    <xf numFmtId="0" fontId="32" fillId="0" borderId="0"/>
    <xf numFmtId="0" fontId="51" fillId="0" borderId="0" applyNumberFormat="0" applyFill="0" applyBorder="0" applyAlignment="0" applyProtection="0"/>
    <xf numFmtId="0" fontId="52" fillId="48" borderId="0">
      <alignment horizontal="center" vertical="center" wrapText="1"/>
    </xf>
    <xf numFmtId="0" fontId="32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Protection="1">
      <protection hidden="1"/>
    </xf>
    <xf numFmtId="1" fontId="6" fillId="0" borderId="0" xfId="0" applyNumberFormat="1" applyFont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6" fillId="2" borderId="2" xfId="0" applyFont="1" applyFill="1" applyBorder="1" applyProtection="1">
      <protection hidden="1"/>
    </xf>
    <xf numFmtId="1" fontId="6" fillId="3" borderId="1" xfId="0" applyNumberFormat="1" applyFont="1" applyFill="1" applyBorder="1" applyAlignment="1" applyProtection="1">
      <alignment horizontal="center"/>
      <protection hidden="1"/>
    </xf>
    <xf numFmtId="1" fontId="6" fillId="4" borderId="1" xfId="0" applyNumberFormat="1" applyFont="1" applyFill="1" applyBorder="1" applyAlignment="1" applyProtection="1">
      <alignment horizontal="center"/>
      <protection hidden="1"/>
    </xf>
    <xf numFmtId="164" fontId="6" fillId="4" borderId="1" xfId="0" applyNumberFormat="1" applyFont="1" applyFill="1" applyBorder="1" applyAlignment="1" applyProtection="1">
      <alignment horizontal="center"/>
      <protection hidden="1"/>
    </xf>
    <xf numFmtId="164" fontId="7" fillId="4" borderId="1" xfId="0" applyNumberFormat="1" applyFont="1" applyFill="1" applyBorder="1" applyAlignment="1" applyProtection="1">
      <alignment horizontal="center"/>
      <protection hidden="1"/>
    </xf>
    <xf numFmtId="1" fontId="6" fillId="5" borderId="1" xfId="0" applyNumberFormat="1" applyFont="1" applyFill="1" applyBorder="1" applyAlignment="1" applyProtection="1">
      <alignment horizontal="center"/>
      <protection hidden="1"/>
    </xf>
    <xf numFmtId="164" fontId="6" fillId="5" borderId="1" xfId="0" applyNumberFormat="1" applyFont="1" applyFill="1" applyBorder="1" applyAlignment="1" applyProtection="1">
      <alignment horizontal="center"/>
      <protection hidden="1"/>
    </xf>
    <xf numFmtId="164" fontId="7" fillId="5" borderId="1" xfId="0" applyNumberFormat="1" applyFont="1" applyFill="1" applyBorder="1" applyAlignment="1" applyProtection="1">
      <alignment horizontal="center"/>
      <protection hidden="1"/>
    </xf>
    <xf numFmtId="1" fontId="6" fillId="0" borderId="1" xfId="0" applyNumberFormat="1" applyFont="1" applyBorder="1" applyProtection="1"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/>
      <protection hidden="1"/>
    </xf>
    <xf numFmtId="1" fontId="7" fillId="0" borderId="1" xfId="0" applyNumberFormat="1" applyFont="1" applyBorder="1" applyAlignment="1" applyProtection="1">
      <alignment horizontal="center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0" fontId="2" fillId="4" borderId="0" xfId="0" applyFon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/>
      <protection locked="0" hidden="1"/>
    </xf>
    <xf numFmtId="0" fontId="6" fillId="2" borderId="3" xfId="0" applyFont="1" applyFill="1" applyBorder="1" applyAlignment="1" applyProtection="1">
      <alignment horizontal="center"/>
      <protection locked="0" hidden="1"/>
    </xf>
    <xf numFmtId="1" fontId="10" fillId="4" borderId="1" xfId="0" applyNumberFormat="1" applyFont="1" applyFill="1" applyBorder="1" applyAlignment="1" applyProtection="1">
      <alignment horizontal="center"/>
      <protection locked="0" hidden="1"/>
    </xf>
    <xf numFmtId="1" fontId="10" fillId="5" borderId="1" xfId="0" applyNumberFormat="1" applyFont="1" applyFill="1" applyBorder="1" applyAlignment="1" applyProtection="1">
      <alignment horizontal="center"/>
      <protection locked="0" hidden="1"/>
    </xf>
    <xf numFmtId="0" fontId="4" fillId="2" borderId="4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4" fillId="6" borderId="5" xfId="0" applyFont="1" applyFill="1" applyBorder="1" applyAlignment="1" applyProtection="1">
      <alignment horizontal="center"/>
      <protection locked="0" hidden="1"/>
    </xf>
    <xf numFmtId="0" fontId="12" fillId="2" borderId="4" xfId="0" applyFont="1" applyFill="1" applyBorder="1" applyAlignment="1" applyProtection="1">
      <alignment horizontal="right" vertical="center"/>
      <protection hidden="1"/>
    </xf>
    <xf numFmtId="164" fontId="13" fillId="2" borderId="0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Protection="1">
      <protection hidden="1"/>
    </xf>
    <xf numFmtId="0" fontId="4" fillId="2" borderId="7" xfId="0" applyFont="1" applyFill="1" applyBorder="1" applyProtection="1">
      <protection hidden="1"/>
    </xf>
    <xf numFmtId="0" fontId="4" fillId="7" borderId="4" xfId="0" applyFont="1" applyFill="1" applyBorder="1" applyAlignment="1" applyProtection="1">
      <alignment horizontal="left"/>
      <protection hidden="1"/>
    </xf>
    <xf numFmtId="0" fontId="4" fillId="7" borderId="0" xfId="0" applyFont="1" applyFill="1" applyBorder="1" applyProtection="1">
      <protection hidden="1"/>
    </xf>
    <xf numFmtId="0" fontId="4" fillId="7" borderId="0" xfId="0" applyFont="1" applyFill="1" applyBorder="1" applyAlignment="1" applyProtection="1">
      <alignment horizont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4" fillId="7" borderId="4" xfId="0" applyFont="1" applyFill="1" applyBorder="1" applyProtection="1">
      <protection hidden="1"/>
    </xf>
    <xf numFmtId="0" fontId="0" fillId="7" borderId="0" xfId="0" applyFill="1" applyBorder="1" applyProtection="1">
      <protection hidden="1"/>
    </xf>
    <xf numFmtId="0" fontId="15" fillId="7" borderId="4" xfId="0" applyFont="1" applyFill="1" applyBorder="1" applyAlignment="1" applyProtection="1">
      <alignment horizontal="right" vertical="center"/>
      <protection hidden="1"/>
    </xf>
    <xf numFmtId="164" fontId="16" fillId="7" borderId="0" xfId="0" applyNumberFormat="1" applyFont="1" applyFill="1" applyBorder="1" applyAlignment="1" applyProtection="1">
      <alignment horizontal="center" vertical="center"/>
      <protection hidden="1"/>
    </xf>
    <xf numFmtId="164" fontId="3" fillId="7" borderId="0" xfId="0" applyNumberFormat="1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Protection="1">
      <protection hidden="1"/>
    </xf>
    <xf numFmtId="0" fontId="0" fillId="7" borderId="7" xfId="0" applyFill="1" applyBorder="1" applyProtection="1">
      <protection hidden="1"/>
    </xf>
    <xf numFmtId="0" fontId="4" fillId="7" borderId="7" xfId="0" applyFont="1" applyFill="1" applyBorder="1" applyProtection="1">
      <protection hidden="1"/>
    </xf>
    <xf numFmtId="0" fontId="4" fillId="8" borderId="4" xfId="0" applyFont="1" applyFill="1" applyBorder="1" applyProtection="1">
      <protection hidden="1"/>
    </xf>
    <xf numFmtId="0" fontId="4" fillId="8" borderId="0" xfId="0" applyFont="1" applyFill="1" applyBorder="1" applyProtection="1">
      <protection hidden="1"/>
    </xf>
    <xf numFmtId="0" fontId="4" fillId="8" borderId="0" xfId="0" applyFont="1" applyFill="1" applyBorder="1" applyAlignment="1" applyProtection="1">
      <alignment horizontal="center"/>
      <protection hidden="1"/>
    </xf>
    <xf numFmtId="0" fontId="17" fillId="8" borderId="4" xfId="0" applyFont="1" applyFill="1" applyBorder="1" applyAlignment="1" applyProtection="1">
      <alignment horizontal="right" vertical="center"/>
      <protection hidden="1"/>
    </xf>
    <xf numFmtId="164" fontId="18" fillId="8" borderId="0" xfId="0" applyNumberFormat="1" applyFont="1" applyFill="1" applyBorder="1" applyAlignment="1" applyProtection="1">
      <alignment horizontal="center" vertical="center"/>
      <protection hidden="1"/>
    </xf>
    <xf numFmtId="0" fontId="9" fillId="8" borderId="4" xfId="0" applyFont="1" applyFill="1" applyBorder="1" applyAlignment="1" applyProtection="1">
      <alignment horizontal="right" vertical="center"/>
      <protection hidden="1"/>
    </xf>
    <xf numFmtId="164" fontId="3" fillId="8" borderId="0" xfId="0" applyNumberFormat="1" applyFont="1" applyFill="1" applyBorder="1" applyAlignment="1" applyProtection="1">
      <alignment horizontal="center" vertical="center"/>
      <protection hidden="1"/>
    </xf>
    <xf numFmtId="0" fontId="4" fillId="8" borderId="6" xfId="0" applyFont="1" applyFill="1" applyBorder="1" applyProtection="1">
      <protection hidden="1"/>
    </xf>
    <xf numFmtId="0" fontId="4" fillId="8" borderId="7" xfId="0" applyFont="1" applyFill="1" applyBorder="1" applyProtection="1">
      <protection hidden="1"/>
    </xf>
    <xf numFmtId="0" fontId="14" fillId="2" borderId="4" xfId="0" applyFont="1" applyFill="1" applyBorder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Border="1" applyProtection="1">
      <protection hidden="1"/>
    </xf>
    <xf numFmtId="164" fontId="14" fillId="2" borderId="0" xfId="0" applyNumberFormat="1" applyFont="1" applyFill="1" applyBorder="1" applyAlignment="1" applyProtection="1">
      <alignment horizontal="right"/>
      <protection hidden="1"/>
    </xf>
    <xf numFmtId="0" fontId="14" fillId="2" borderId="0" xfId="0" applyFont="1" applyFill="1" applyBorder="1" applyAlignment="1" applyProtection="1">
      <alignment horizontal="right"/>
      <protection hidden="1"/>
    </xf>
    <xf numFmtId="0" fontId="13" fillId="2" borderId="0" xfId="0" applyFont="1" applyFill="1" applyBorder="1" applyAlignment="1" applyProtection="1">
      <alignment horizontal="right"/>
      <protection hidden="1"/>
    </xf>
    <xf numFmtId="164" fontId="14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8" borderId="4" xfId="0" applyFont="1" applyFill="1" applyBorder="1" applyProtection="1">
      <protection hidden="1"/>
    </xf>
    <xf numFmtId="0" fontId="18" fillId="8" borderId="0" xfId="0" applyFont="1" applyFill="1" applyBorder="1" applyProtection="1">
      <protection hidden="1"/>
    </xf>
    <xf numFmtId="0" fontId="20" fillId="8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8" borderId="0" xfId="0" applyFont="1" applyFill="1" applyBorder="1" applyAlignment="1" applyProtection="1">
      <alignment horizontal="right"/>
      <protection hidden="1"/>
    </xf>
    <xf numFmtId="0" fontId="3" fillId="7" borderId="0" xfId="0" applyFont="1" applyFill="1" applyBorder="1" applyAlignment="1" applyProtection="1">
      <alignment horizontal="right"/>
      <protection hidden="1"/>
    </xf>
    <xf numFmtId="164" fontId="14" fillId="2" borderId="0" xfId="0" applyNumberFormat="1" applyFont="1" applyFill="1" applyBorder="1" applyAlignment="1" applyProtection="1">
      <alignment horizontal="center"/>
      <protection hidden="1"/>
    </xf>
    <xf numFmtId="0" fontId="18" fillId="8" borderId="0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164" fontId="21" fillId="3" borderId="5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center" vertical="center"/>
      <protection hidden="1"/>
    </xf>
    <xf numFmtId="0" fontId="3" fillId="8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Protection="1"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4" fillId="6" borderId="10" xfId="0" applyFont="1" applyFill="1" applyBorder="1" applyAlignment="1" applyProtection="1">
      <alignment horizontal="center"/>
      <protection locked="0" hidden="1"/>
    </xf>
    <xf numFmtId="0" fontId="3" fillId="2" borderId="7" xfId="0" applyFont="1" applyFill="1" applyBorder="1" applyProtection="1">
      <protection hidden="1"/>
    </xf>
    <xf numFmtId="164" fontId="4" fillId="2" borderId="7" xfId="0" applyNumberFormat="1" applyFont="1" applyFill="1" applyBorder="1" applyAlignment="1" applyProtection="1">
      <alignment horizontal="right"/>
      <protection hidden="1"/>
    </xf>
    <xf numFmtId="164" fontId="4" fillId="2" borderId="7" xfId="0" applyNumberFormat="1" applyFont="1" applyFill="1" applyBorder="1" applyAlignment="1" applyProtection="1">
      <alignment horizontal="center" vertic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0" fontId="4" fillId="8" borderId="5" xfId="0" applyFont="1" applyFill="1" applyBorder="1" applyAlignment="1" applyProtection="1">
      <alignment horizontal="center"/>
      <protection locked="0" hidden="1"/>
    </xf>
    <xf numFmtId="0" fontId="4" fillId="8" borderId="10" xfId="0" applyFont="1" applyFill="1" applyBorder="1" applyAlignment="1" applyProtection="1">
      <alignment horizontal="center"/>
      <protection locked="0" hidden="1"/>
    </xf>
    <xf numFmtId="164" fontId="3" fillId="5" borderId="5" xfId="0" applyNumberFormat="1" applyFont="1" applyFill="1" applyBorder="1" applyAlignment="1" applyProtection="1">
      <alignment horizontal="center"/>
      <protection hidden="1"/>
    </xf>
    <xf numFmtId="164" fontId="4" fillId="5" borderId="10" xfId="0" applyNumberFormat="1" applyFont="1" applyFill="1" applyBorder="1" applyAlignment="1" applyProtection="1">
      <alignment horizontal="center"/>
      <protection hidden="1"/>
    </xf>
    <xf numFmtId="0" fontId="3" fillId="8" borderId="0" xfId="0" applyFont="1" applyFill="1" applyBorder="1" applyProtection="1">
      <protection hidden="1"/>
    </xf>
    <xf numFmtId="0" fontId="3" fillId="8" borderId="8" xfId="0" applyFont="1" applyFill="1" applyBorder="1" applyAlignment="1" applyProtection="1">
      <alignment horizontal="center"/>
      <protection hidden="1"/>
    </xf>
    <xf numFmtId="0" fontId="3" fillId="8" borderId="7" xfId="0" applyFont="1" applyFill="1" applyBorder="1" applyProtection="1">
      <protection hidden="1"/>
    </xf>
    <xf numFmtId="0" fontId="4" fillId="8" borderId="9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64" fontId="4" fillId="2" borderId="8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64" fontId="3" fillId="9" borderId="5" xfId="0" applyNumberFormat="1" applyFont="1" applyFill="1" applyBorder="1" applyAlignment="1" applyProtection="1">
      <alignment horizontal="center" vertical="center"/>
      <protection hidden="1"/>
    </xf>
    <xf numFmtId="164" fontId="4" fillId="9" borderId="5" xfId="0" applyNumberFormat="1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/>
      <protection hidden="1"/>
    </xf>
    <xf numFmtId="0" fontId="4" fillId="7" borderId="10" xfId="0" applyFont="1" applyFill="1" applyBorder="1" applyAlignment="1" applyProtection="1">
      <alignment horizontal="center"/>
      <protection hidden="1"/>
    </xf>
    <xf numFmtId="0" fontId="4" fillId="8" borderId="10" xfId="0" applyFont="1" applyFill="1" applyBorder="1" applyAlignment="1" applyProtection="1">
      <alignment horizontal="center"/>
      <protection hidden="1"/>
    </xf>
    <xf numFmtId="0" fontId="18" fillId="8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13" fillId="2" borderId="8" xfId="0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Border="1" applyAlignment="1" applyProtection="1">
      <alignment horizontal="right" vertical="center"/>
      <protection hidden="1"/>
    </xf>
    <xf numFmtId="0" fontId="16" fillId="7" borderId="0" xfId="0" applyFont="1" applyFill="1" applyProtection="1">
      <protection hidden="1"/>
    </xf>
    <xf numFmtId="0" fontId="16" fillId="7" borderId="0" xfId="0" applyFont="1" applyFill="1" applyBorder="1" applyAlignment="1" applyProtection="1">
      <alignment horizontal="center"/>
      <protection hidden="1"/>
    </xf>
    <xf numFmtId="0" fontId="16" fillId="7" borderId="8" xfId="0" applyFont="1" applyFill="1" applyBorder="1" applyAlignment="1" applyProtection="1">
      <alignment horizontal="center"/>
      <protection hidden="1"/>
    </xf>
    <xf numFmtId="0" fontId="16" fillId="7" borderId="0" xfId="0" applyFont="1" applyFill="1" applyBorder="1" applyProtection="1">
      <protection hidden="1"/>
    </xf>
    <xf numFmtId="0" fontId="23" fillId="7" borderId="4" xfId="0" applyFont="1" applyFill="1" applyBorder="1" applyProtection="1">
      <protection hidden="1"/>
    </xf>
    <xf numFmtId="0" fontId="23" fillId="7" borderId="0" xfId="0" applyFont="1" applyFill="1" applyBorder="1" applyProtection="1">
      <protection hidden="1"/>
    </xf>
    <xf numFmtId="0" fontId="23" fillId="7" borderId="0" xfId="0" applyFont="1" applyFill="1" applyBorder="1" applyAlignment="1" applyProtection="1">
      <alignment horizontal="center"/>
      <protection hidden="1"/>
    </xf>
    <xf numFmtId="0" fontId="16" fillId="7" borderId="0" xfId="0" applyFont="1" applyFill="1" applyAlignment="1" applyProtection="1">
      <alignment horizontal="center"/>
      <protection hidden="1"/>
    </xf>
    <xf numFmtId="0" fontId="20" fillId="8" borderId="0" xfId="0" applyFont="1" applyFill="1" applyBorder="1" applyAlignment="1" applyProtection="1">
      <alignment horizontal="center"/>
      <protection hidden="1"/>
    </xf>
    <xf numFmtId="164" fontId="3" fillId="5" borderId="12" xfId="0" applyNumberFormat="1" applyFont="1" applyFill="1" applyBorder="1" applyAlignment="1" applyProtection="1">
      <alignment horizontal="center" vertical="center"/>
      <protection hidden="1"/>
    </xf>
    <xf numFmtId="0" fontId="0" fillId="7" borderId="8" xfId="0" applyFill="1" applyBorder="1" applyAlignment="1" applyProtection="1">
      <alignment horizontal="center" vertical="center"/>
      <protection hidden="1"/>
    </xf>
    <xf numFmtId="164" fontId="4" fillId="5" borderId="5" xfId="0" applyNumberFormat="1" applyFont="1" applyFill="1" applyBorder="1" applyAlignment="1" applyProtection="1">
      <alignment horizontal="center" vertical="center"/>
      <protection hidden="1"/>
    </xf>
    <xf numFmtId="164" fontId="3" fillId="9" borderId="13" xfId="0" applyNumberFormat="1" applyFont="1" applyFill="1" applyBorder="1" applyAlignment="1" applyProtection="1">
      <alignment horizontal="center" vertical="center"/>
      <protection hidden="1"/>
    </xf>
    <xf numFmtId="164" fontId="3" fillId="9" borderId="12" xfId="0" applyNumberFormat="1" applyFont="1" applyFill="1" applyBorder="1" applyAlignment="1" applyProtection="1">
      <alignment horizontal="center" vertical="center"/>
      <protection hidden="1"/>
    </xf>
    <xf numFmtId="164" fontId="4" fillId="9" borderId="8" xfId="0" applyNumberFormat="1" applyFont="1" applyFill="1" applyBorder="1" applyAlignment="1" applyProtection="1">
      <alignment horizontal="center" vertical="center"/>
      <protection hidden="1"/>
    </xf>
    <xf numFmtId="164" fontId="4" fillId="9" borderId="14" xfId="0" applyNumberFormat="1" applyFont="1" applyFill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horizontal="center" vertical="center"/>
      <protection hidden="1"/>
    </xf>
    <xf numFmtId="0" fontId="21" fillId="8" borderId="9" xfId="0" applyFont="1" applyFill="1" applyBorder="1" applyAlignment="1" applyProtection="1">
      <alignment horizontal="center"/>
      <protection hidden="1"/>
    </xf>
    <xf numFmtId="0" fontId="21" fillId="8" borderId="10" xfId="0" applyFont="1" applyFill="1" applyBorder="1" applyAlignment="1" applyProtection="1">
      <alignment horizontal="center"/>
      <protection hidden="1"/>
    </xf>
    <xf numFmtId="0" fontId="21" fillId="7" borderId="9" xfId="0" applyFont="1" applyFill="1" applyBorder="1" applyAlignment="1" applyProtection="1">
      <alignment horizontal="center"/>
      <protection hidden="1"/>
    </xf>
    <xf numFmtId="0" fontId="21" fillId="7" borderId="10" xfId="0" applyFont="1" applyFill="1" applyBorder="1" applyAlignment="1" applyProtection="1">
      <alignment horizontal="center"/>
      <protection hidden="1"/>
    </xf>
    <xf numFmtId="0" fontId="21" fillId="2" borderId="9" xfId="0" applyFont="1" applyFill="1" applyBorder="1" applyAlignment="1" applyProtection="1">
      <alignment horizontal="center"/>
      <protection hidden="1"/>
    </xf>
    <xf numFmtId="0" fontId="21" fillId="2" borderId="10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left"/>
      <protection hidden="1"/>
    </xf>
    <xf numFmtId="165" fontId="4" fillId="10" borderId="5" xfId="0" applyNumberFormat="1" applyFont="1" applyFill="1" applyBorder="1" applyAlignment="1" applyProtection="1">
      <alignment horizontal="center"/>
      <protection hidden="1"/>
    </xf>
    <xf numFmtId="165" fontId="4" fillId="10" borderId="5" xfId="0" applyNumberFormat="1" applyFont="1" applyFill="1" applyBorder="1" applyAlignment="1" applyProtection="1">
      <alignment horizontal="left"/>
      <protection hidden="1"/>
    </xf>
    <xf numFmtId="0" fontId="3" fillId="10" borderId="15" xfId="0" applyFont="1" applyFill="1" applyBorder="1" applyProtection="1">
      <protection hidden="1"/>
    </xf>
    <xf numFmtId="165" fontId="11" fillId="10" borderId="5" xfId="0" applyNumberFormat="1" applyFont="1" applyFill="1" applyBorder="1" applyAlignment="1" applyProtection="1">
      <alignment horizontal="left"/>
      <protection hidden="1"/>
    </xf>
    <xf numFmtId="0" fontId="3" fillId="10" borderId="14" xfId="0" applyFont="1" applyFill="1" applyBorder="1" applyProtection="1">
      <protection hidden="1"/>
    </xf>
    <xf numFmtId="0" fontId="4" fillId="2" borderId="8" xfId="0" applyFont="1" applyFill="1" applyBorder="1" applyProtection="1">
      <protection hidden="1"/>
    </xf>
    <xf numFmtId="0" fontId="22" fillId="2" borderId="4" xfId="0" applyFont="1" applyFill="1" applyBorder="1" applyProtection="1">
      <protection hidden="1"/>
    </xf>
    <xf numFmtId="0" fontId="22" fillId="2" borderId="0" xfId="0" applyFont="1" applyFill="1" applyBorder="1" applyProtection="1"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16" fillId="7" borderId="4" xfId="0" applyFont="1" applyFill="1" applyBorder="1" applyProtection="1">
      <protection hidden="1"/>
    </xf>
    <xf numFmtId="0" fontId="18" fillId="8" borderId="4" xfId="0" applyFont="1" applyFill="1" applyBorder="1" applyProtection="1">
      <protection hidden="1"/>
    </xf>
    <xf numFmtId="0" fontId="18" fillId="8" borderId="8" xfId="0" applyFont="1" applyFill="1" applyBorder="1" applyAlignment="1" applyProtection="1">
      <alignment horizontal="center"/>
      <protection hidden="1"/>
    </xf>
    <xf numFmtId="0" fontId="13" fillId="11" borderId="0" xfId="0" applyFont="1" applyFill="1" applyProtection="1">
      <protection hidden="1"/>
    </xf>
    <xf numFmtId="0" fontId="18" fillId="11" borderId="0" xfId="0" applyFont="1" applyFill="1" applyProtection="1">
      <protection hidden="1"/>
    </xf>
    <xf numFmtId="0" fontId="4" fillId="11" borderId="4" xfId="0" applyFont="1" applyFill="1" applyBorder="1" applyProtection="1">
      <protection hidden="1"/>
    </xf>
    <xf numFmtId="0" fontId="4" fillId="11" borderId="0" xfId="0" applyFont="1" applyFill="1" applyBorder="1" applyProtection="1">
      <protection hidden="1"/>
    </xf>
    <xf numFmtId="0" fontId="4" fillId="11" borderId="0" xfId="0" applyFont="1" applyFill="1" applyBorder="1" applyAlignment="1" applyProtection="1">
      <alignment horizontal="center"/>
      <protection hidden="1"/>
    </xf>
    <xf numFmtId="0" fontId="3" fillId="11" borderId="0" xfId="0" applyFont="1" applyFill="1" applyBorder="1" applyAlignment="1" applyProtection="1">
      <alignment horizontal="right"/>
      <protection hidden="1"/>
    </xf>
    <xf numFmtId="0" fontId="3" fillId="11" borderId="0" xfId="0" applyFont="1" applyFill="1" applyBorder="1" applyProtection="1">
      <protection hidden="1"/>
    </xf>
    <xf numFmtId="0" fontId="3" fillId="11" borderId="8" xfId="0" applyFont="1" applyFill="1" applyBorder="1" applyAlignment="1" applyProtection="1">
      <alignment horizontal="center"/>
      <protection hidden="1"/>
    </xf>
    <xf numFmtId="0" fontId="4" fillId="11" borderId="9" xfId="0" applyFont="1" applyFill="1" applyBorder="1" applyAlignment="1" applyProtection="1">
      <alignment horizontal="center" wrapText="1"/>
      <protection hidden="1"/>
    </xf>
    <xf numFmtId="0" fontId="21" fillId="11" borderId="9" xfId="0" applyFont="1" applyFill="1" applyBorder="1" applyAlignment="1" applyProtection="1">
      <alignment horizontal="center"/>
      <protection hidden="1"/>
    </xf>
    <xf numFmtId="0" fontId="4" fillId="11" borderId="9" xfId="0" applyFont="1" applyFill="1" applyBorder="1" applyAlignment="1" applyProtection="1">
      <alignment horizontal="center"/>
      <protection hidden="1"/>
    </xf>
    <xf numFmtId="0" fontId="3" fillId="11" borderId="10" xfId="0" applyFont="1" applyFill="1" applyBorder="1" applyAlignment="1" applyProtection="1">
      <alignment horizontal="center" wrapText="1"/>
      <protection hidden="1"/>
    </xf>
    <xf numFmtId="0" fontId="21" fillId="11" borderId="10" xfId="0" applyFont="1" applyFill="1" applyBorder="1" applyAlignment="1" applyProtection="1">
      <alignment horizontal="center"/>
      <protection hidden="1"/>
    </xf>
    <xf numFmtId="0" fontId="4" fillId="11" borderId="16" xfId="0" applyFont="1" applyFill="1" applyBorder="1" applyAlignment="1" applyProtection="1">
      <alignment horizontal="center"/>
      <protection hidden="1"/>
    </xf>
    <xf numFmtId="0" fontId="3" fillId="11" borderId="0" xfId="0" applyFont="1" applyFill="1" applyBorder="1" applyAlignment="1" applyProtection="1">
      <alignment wrapText="1"/>
      <protection hidden="1"/>
    </xf>
    <xf numFmtId="0" fontId="4" fillId="11" borderId="6" xfId="0" applyFont="1" applyFill="1" applyBorder="1" applyProtection="1">
      <protection hidden="1"/>
    </xf>
    <xf numFmtId="0" fontId="3" fillId="11" borderId="7" xfId="0" applyFont="1" applyFill="1" applyBorder="1" applyProtection="1">
      <protection hidden="1"/>
    </xf>
    <xf numFmtId="0" fontId="4" fillId="11" borderId="7" xfId="0" applyFont="1" applyFill="1" applyBorder="1" applyProtection="1">
      <protection hidden="1"/>
    </xf>
    <xf numFmtId="164" fontId="4" fillId="11" borderId="15" xfId="0" applyNumberFormat="1" applyFont="1" applyFill="1" applyBorder="1" applyAlignment="1" applyProtection="1">
      <alignment horizontal="right"/>
      <protection hidden="1"/>
    </xf>
    <xf numFmtId="164" fontId="4" fillId="11" borderId="7" xfId="0" applyNumberFormat="1" applyFont="1" applyFill="1" applyBorder="1" applyAlignment="1" applyProtection="1">
      <alignment horizontal="center" vertical="center"/>
      <protection hidden="1"/>
    </xf>
    <xf numFmtId="164" fontId="4" fillId="11" borderId="14" xfId="0" applyNumberFormat="1" applyFont="1" applyFill="1" applyBorder="1" applyAlignment="1" applyProtection="1">
      <alignment horizontal="center"/>
      <protection hidden="1"/>
    </xf>
    <xf numFmtId="0" fontId="18" fillId="11" borderId="0" xfId="0" applyFont="1" applyFill="1" applyBorder="1" applyProtection="1">
      <protection hidden="1"/>
    </xf>
    <xf numFmtId="0" fontId="20" fillId="11" borderId="0" xfId="0" applyFont="1" applyFill="1" applyBorder="1" applyProtection="1">
      <protection hidden="1"/>
    </xf>
    <xf numFmtId="0" fontId="20" fillId="11" borderId="0" xfId="0" applyFont="1" applyFill="1" applyBorder="1" applyAlignment="1" applyProtection="1">
      <alignment horizontal="right"/>
      <protection hidden="1"/>
    </xf>
    <xf numFmtId="164" fontId="20" fillId="11" borderId="0" xfId="0" applyNumberFormat="1" applyFont="1" applyFill="1" applyBorder="1" applyAlignment="1" applyProtection="1">
      <alignment horizontal="center" vertical="center"/>
      <protection hidden="1"/>
    </xf>
    <xf numFmtId="0" fontId="18" fillId="11" borderId="0" xfId="0" applyFont="1" applyFill="1" applyBorder="1" applyAlignment="1" applyProtection="1">
      <alignment horizontal="center"/>
      <protection hidden="1"/>
    </xf>
    <xf numFmtId="0" fontId="18" fillId="11" borderId="0" xfId="0" applyFont="1" applyFill="1" applyBorder="1" applyAlignment="1" applyProtection="1">
      <alignment horizontal="right"/>
      <protection hidden="1"/>
    </xf>
    <xf numFmtId="164" fontId="20" fillId="11" borderId="0" xfId="0" applyNumberFormat="1" applyFont="1" applyFill="1" applyBorder="1" applyAlignment="1" applyProtection="1">
      <alignment horizontal="right"/>
      <protection hidden="1"/>
    </xf>
    <xf numFmtId="0" fontId="20" fillId="11" borderId="0" xfId="0" applyFont="1" applyFill="1" applyBorder="1" applyAlignment="1" applyProtection="1">
      <alignment horizontal="center"/>
      <protection hidden="1"/>
    </xf>
    <xf numFmtId="164" fontId="21" fillId="12" borderId="12" xfId="0" applyNumberFormat="1" applyFont="1" applyFill="1" applyBorder="1" applyAlignment="1" applyProtection="1">
      <alignment horizontal="center" vertical="center"/>
      <protection hidden="1"/>
    </xf>
    <xf numFmtId="165" fontId="4" fillId="0" borderId="5" xfId="0" applyNumberFormat="1" applyFont="1" applyFill="1" applyBorder="1" applyAlignment="1" applyProtection="1">
      <alignment horizontal="left"/>
      <protection hidden="1"/>
    </xf>
    <xf numFmtId="0" fontId="3" fillId="0" borderId="15" xfId="0" applyFont="1" applyFill="1" applyBorder="1" applyProtection="1">
      <protection hidden="1"/>
    </xf>
    <xf numFmtId="165" fontId="4" fillId="0" borderId="5" xfId="0" applyNumberFormat="1" applyFont="1" applyFill="1" applyBorder="1" applyAlignment="1" applyProtection="1">
      <alignment horizontal="center"/>
      <protection hidden="1"/>
    </xf>
    <xf numFmtId="165" fontId="11" fillId="0" borderId="5" xfId="0" applyNumberFormat="1" applyFont="1" applyFill="1" applyBorder="1" applyAlignment="1" applyProtection="1">
      <alignment horizontal="left"/>
      <protection hidden="1"/>
    </xf>
    <xf numFmtId="0" fontId="3" fillId="0" borderId="14" xfId="0" applyFont="1" applyFill="1" applyBorder="1" applyProtection="1">
      <protection hidden="1"/>
    </xf>
    <xf numFmtId="0" fontId="4" fillId="13" borderId="5" xfId="0" applyFont="1" applyFill="1" applyBorder="1" applyAlignment="1" applyProtection="1">
      <alignment horizontal="center"/>
      <protection locked="0" hidden="1"/>
    </xf>
    <xf numFmtId="0" fontId="4" fillId="13" borderId="10" xfId="0" applyFont="1" applyFill="1" applyBorder="1" applyAlignment="1" applyProtection="1">
      <alignment horizontal="center"/>
      <protection locked="0" hidden="1"/>
    </xf>
    <xf numFmtId="164" fontId="3" fillId="14" borderId="5" xfId="0" applyNumberFormat="1" applyFont="1" applyFill="1" applyBorder="1" applyAlignment="1" applyProtection="1">
      <alignment horizontal="center"/>
      <protection hidden="1"/>
    </xf>
    <xf numFmtId="164" fontId="4" fillId="14" borderId="5" xfId="0" applyNumberFormat="1" applyFont="1" applyFill="1" applyBorder="1" applyAlignment="1" applyProtection="1">
      <alignment horizontal="center"/>
      <protection hidden="1"/>
    </xf>
    <xf numFmtId="1" fontId="26" fillId="0" borderId="1" xfId="0" applyNumberFormat="1" applyFont="1" applyBorder="1"/>
    <xf numFmtId="166" fontId="4" fillId="8" borderId="5" xfId="0" applyNumberFormat="1" applyFont="1" applyFill="1" applyBorder="1" applyAlignment="1" applyProtection="1">
      <alignment horizontal="center" vertical="center"/>
      <protection locked="0"/>
    </xf>
    <xf numFmtId="167" fontId="4" fillId="6" borderId="5" xfId="0" applyNumberFormat="1" applyFont="1" applyFill="1" applyBorder="1" applyAlignment="1" applyProtection="1">
      <alignment horizontal="center"/>
      <protection locked="0" hidden="1"/>
    </xf>
    <xf numFmtId="167" fontId="4" fillId="13" borderId="5" xfId="0" applyNumberFormat="1" applyFont="1" applyFill="1" applyBorder="1" applyAlignment="1" applyProtection="1">
      <alignment horizontal="center"/>
      <protection locked="0" hidden="1"/>
    </xf>
    <xf numFmtId="167" fontId="4" fillId="6" borderId="5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1" xfId="0" applyFont="1" applyBorder="1"/>
    <xf numFmtId="0" fontId="26" fillId="0" borderId="3" xfId="0" applyFont="1" applyBorder="1"/>
    <xf numFmtId="14" fontId="19" fillId="2" borderId="8" xfId="0" applyNumberFormat="1" applyFont="1" applyFill="1" applyBorder="1" applyAlignment="1" applyProtection="1">
      <alignment horizontal="left"/>
      <protection hidden="1"/>
    </xf>
    <xf numFmtId="14" fontId="19" fillId="11" borderId="8" xfId="0" applyNumberFormat="1" applyFont="1" applyFill="1" applyBorder="1" applyAlignment="1" applyProtection="1">
      <alignment horizontal="left"/>
      <protection hidden="1"/>
    </xf>
    <xf numFmtId="14" fontId="19" fillId="7" borderId="8" xfId="0" applyNumberFormat="1" applyFont="1" applyFill="1" applyBorder="1" applyAlignment="1" applyProtection="1">
      <alignment horizontal="left"/>
      <protection hidden="1"/>
    </xf>
    <xf numFmtId="14" fontId="19" fillId="8" borderId="8" xfId="0" applyNumberFormat="1" applyFont="1" applyFill="1" applyBorder="1" applyAlignment="1" applyProtection="1">
      <alignment horizontal="left"/>
      <protection hidden="1"/>
    </xf>
    <xf numFmtId="14" fontId="3" fillId="0" borderId="0" xfId="0" applyNumberFormat="1" applyFont="1"/>
    <xf numFmtId="168" fontId="30" fillId="0" borderId="20" xfId="4" applyNumberFormat="1" applyFont="1" applyFill="1" applyBorder="1" applyAlignment="1">
      <alignment horizontal="right" vertical="top"/>
    </xf>
    <xf numFmtId="168" fontId="30" fillId="0" borderId="21" xfId="4" applyNumberFormat="1" applyFont="1" applyFill="1" applyBorder="1" applyAlignment="1">
      <alignment horizontal="right" vertical="top"/>
    </xf>
    <xf numFmtId="168" fontId="30" fillId="0" borderId="0" xfId="4" applyFont="1" applyAlignment="1">
      <alignment horizontal="right" vertical="top"/>
    </xf>
    <xf numFmtId="168" fontId="30" fillId="0" borderId="19" xfId="4" applyFont="1" applyFill="1" applyBorder="1" applyAlignment="1">
      <alignment horizontal="right" vertical="top"/>
    </xf>
    <xf numFmtId="168" fontId="30" fillId="0" borderId="0" xfId="4" applyFont="1" applyFill="1" applyAlignment="1">
      <alignment horizontal="right" vertical="top"/>
    </xf>
    <xf numFmtId="0" fontId="27" fillId="2" borderId="12" xfId="1" applyFill="1" applyBorder="1" applyAlignment="1" applyProtection="1">
      <alignment horizontal="center" wrapText="1"/>
      <protection hidden="1"/>
    </xf>
    <xf numFmtId="0" fontId="4" fillId="2" borderId="15" xfId="0" applyFont="1" applyFill="1" applyBorder="1" applyAlignment="1" applyProtection="1">
      <alignment horizontal="center" wrapText="1"/>
      <protection hidden="1"/>
    </xf>
    <xf numFmtId="0" fontId="4" fillId="2" borderId="14" xfId="0" applyFont="1" applyFill="1" applyBorder="1" applyAlignment="1" applyProtection="1">
      <alignment horizontal="center" wrapText="1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8" fillId="11" borderId="12" xfId="0" applyFont="1" applyFill="1" applyBorder="1" applyAlignment="1" applyProtection="1">
      <alignment horizontal="center" vertical="center"/>
      <protection hidden="1"/>
    </xf>
    <xf numFmtId="0" fontId="8" fillId="11" borderId="15" xfId="0" applyFont="1" applyFill="1" applyBorder="1" applyAlignment="1" applyProtection="1">
      <alignment horizontal="center" vertical="center"/>
      <protection hidden="1"/>
    </xf>
    <xf numFmtId="0" fontId="8" fillId="11" borderId="14" xfId="0" applyFont="1" applyFill="1" applyBorder="1" applyAlignment="1" applyProtection="1">
      <alignment horizontal="center" vertical="center"/>
      <protection hidden="1"/>
    </xf>
    <xf numFmtId="0" fontId="4" fillId="11" borderId="12" xfId="0" applyFont="1" applyFill="1" applyBorder="1" applyAlignment="1" applyProtection="1">
      <alignment horizontal="center" vertical="center" wrapText="1"/>
      <protection hidden="1"/>
    </xf>
    <xf numFmtId="0" fontId="4" fillId="11" borderId="15" xfId="0" applyFont="1" applyFill="1" applyBorder="1" applyAlignment="1" applyProtection="1">
      <alignment horizontal="center" vertical="center" wrapText="1"/>
      <protection hidden="1"/>
    </xf>
    <xf numFmtId="0" fontId="4" fillId="11" borderId="14" xfId="0" applyFont="1" applyFill="1" applyBorder="1" applyAlignment="1" applyProtection="1">
      <alignment horizontal="center" vertical="center" wrapText="1"/>
      <protection hidden="1"/>
    </xf>
    <xf numFmtId="0" fontId="27" fillId="11" borderId="12" xfId="1" applyFill="1" applyBorder="1" applyAlignment="1" applyProtection="1">
      <alignment horizontal="center" wrapText="1"/>
      <protection hidden="1"/>
    </xf>
    <xf numFmtId="0" fontId="4" fillId="11" borderId="15" xfId="0" applyFont="1" applyFill="1" applyBorder="1" applyAlignment="1" applyProtection="1">
      <alignment horizontal="center" wrapText="1"/>
      <protection hidden="1"/>
    </xf>
    <xf numFmtId="0" fontId="4" fillId="11" borderId="14" xfId="0" applyFont="1" applyFill="1" applyBorder="1" applyAlignment="1" applyProtection="1">
      <alignment horizont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0" fontId="11" fillId="2" borderId="15" xfId="0" applyFont="1" applyFill="1" applyBorder="1" applyAlignment="1" applyProtection="1">
      <alignment horizontal="center" vertical="center" wrapText="1"/>
      <protection hidden="1"/>
    </xf>
    <xf numFmtId="0" fontId="11" fillId="2" borderId="14" xfId="0" applyFont="1" applyFill="1" applyBorder="1" applyAlignment="1" applyProtection="1">
      <alignment horizontal="center" vertical="center" wrapText="1"/>
      <protection hidden="1"/>
    </xf>
    <xf numFmtId="164" fontId="21" fillId="3" borderId="9" xfId="0" applyNumberFormat="1" applyFont="1" applyFill="1" applyBorder="1" applyAlignment="1" applyProtection="1">
      <alignment horizontal="center" vertical="center"/>
      <protection hidden="1"/>
    </xf>
    <xf numFmtId="164" fontId="21" fillId="3" borderId="16" xfId="0" applyNumberFormat="1" applyFont="1" applyFill="1" applyBorder="1" applyAlignment="1" applyProtection="1">
      <alignment horizontal="center" vertical="center"/>
      <protection hidden="1"/>
    </xf>
    <xf numFmtId="164" fontId="21" fillId="3" borderId="10" xfId="0" applyNumberFormat="1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4" fillId="7" borderId="12" xfId="0" applyFont="1" applyFill="1" applyBorder="1" applyAlignment="1" applyProtection="1">
      <alignment horizontal="center" vertical="center" wrapText="1"/>
      <protection hidden="1"/>
    </xf>
    <xf numFmtId="0" fontId="4" fillId="7" borderId="15" xfId="0" applyFont="1" applyFill="1" applyBorder="1" applyAlignment="1" applyProtection="1">
      <alignment horizontal="center" vertical="center" wrapText="1"/>
      <protection hidden="1"/>
    </xf>
    <xf numFmtId="0" fontId="4" fillId="7" borderId="14" xfId="0" applyFont="1" applyFill="1" applyBorder="1" applyAlignment="1" applyProtection="1">
      <alignment horizontal="center" vertical="center" wrapText="1"/>
      <protection hidden="1"/>
    </xf>
    <xf numFmtId="0" fontId="8" fillId="7" borderId="12" xfId="0" applyFont="1" applyFill="1" applyBorder="1" applyAlignment="1" applyProtection="1">
      <alignment horizontal="center" vertical="center"/>
      <protection hidden="1"/>
    </xf>
    <xf numFmtId="0" fontId="8" fillId="7" borderId="15" xfId="0" applyFont="1" applyFill="1" applyBorder="1" applyAlignment="1" applyProtection="1">
      <alignment horizontal="center" vertical="center"/>
      <protection hidden="1"/>
    </xf>
    <xf numFmtId="0" fontId="11" fillId="7" borderId="15" xfId="0" applyFont="1" applyFill="1" applyBorder="1" applyAlignment="1" applyProtection="1">
      <alignment horizontal="center" vertical="center" wrapText="1"/>
      <protection hidden="1"/>
    </xf>
    <xf numFmtId="0" fontId="11" fillId="7" borderId="14" xfId="0" applyFont="1" applyFill="1" applyBorder="1" applyAlignment="1" applyProtection="1">
      <alignment horizontal="center" vertical="center" wrapText="1"/>
      <protection hidden="1"/>
    </xf>
    <xf numFmtId="0" fontId="28" fillId="7" borderId="6" xfId="0" applyFont="1" applyFill="1" applyBorder="1" applyAlignment="1" applyProtection="1">
      <alignment horizontal="center"/>
      <protection hidden="1"/>
    </xf>
    <xf numFmtId="0" fontId="28" fillId="7" borderId="7" xfId="0" applyFont="1" applyFill="1" applyBorder="1" applyAlignment="1" applyProtection="1">
      <alignment horizontal="center"/>
      <protection hidden="1"/>
    </xf>
    <xf numFmtId="0" fontId="28" fillId="7" borderId="11" xfId="0" applyFont="1" applyFill="1" applyBorder="1" applyAlignment="1" applyProtection="1">
      <alignment horizontal="center"/>
      <protection hidden="1"/>
    </xf>
    <xf numFmtId="0" fontId="3" fillId="7" borderId="9" xfId="0" applyFont="1" applyFill="1" applyBorder="1" applyAlignment="1" applyProtection="1">
      <alignment horizontal="center" wrapText="1"/>
      <protection hidden="1"/>
    </xf>
    <xf numFmtId="0" fontId="3" fillId="7" borderId="10" xfId="0" applyFont="1" applyFill="1" applyBorder="1" applyAlignment="1" applyProtection="1">
      <alignment horizontal="center" wrapText="1"/>
      <protection hidden="1"/>
    </xf>
    <xf numFmtId="0" fontId="4" fillId="8" borderId="12" xfId="0" applyFont="1" applyFill="1" applyBorder="1" applyAlignment="1" applyProtection="1">
      <alignment horizontal="center" vertical="center" wrapText="1"/>
      <protection hidden="1"/>
    </xf>
    <xf numFmtId="0" fontId="4" fillId="8" borderId="15" xfId="0" applyFont="1" applyFill="1" applyBorder="1" applyAlignment="1" applyProtection="1">
      <alignment horizontal="center" vertical="center" wrapText="1"/>
      <protection hidden="1"/>
    </xf>
    <xf numFmtId="0" fontId="4" fillId="8" borderId="14" xfId="0" applyFont="1" applyFill="1" applyBorder="1" applyAlignment="1" applyProtection="1">
      <alignment horizontal="center" vertical="center" wrapText="1"/>
      <protection hidden="1"/>
    </xf>
    <xf numFmtId="0" fontId="28" fillId="15" borderId="6" xfId="0" applyFont="1" applyFill="1" applyBorder="1" applyAlignment="1" applyProtection="1">
      <alignment horizontal="center"/>
      <protection hidden="1"/>
    </xf>
    <xf numFmtId="0" fontId="28" fillId="15" borderId="7" xfId="0" applyFont="1" applyFill="1" applyBorder="1" applyAlignment="1" applyProtection="1">
      <alignment horizontal="center"/>
      <protection hidden="1"/>
    </xf>
    <xf numFmtId="0" fontId="28" fillId="15" borderId="11" xfId="0" applyFont="1" applyFill="1" applyBorder="1" applyAlignment="1" applyProtection="1">
      <alignment horizontal="center"/>
      <protection hidden="1"/>
    </xf>
    <xf numFmtId="0" fontId="8" fillId="8" borderId="12" xfId="0" applyFont="1" applyFill="1" applyBorder="1" applyAlignment="1" applyProtection="1">
      <alignment horizontal="center" vertical="center"/>
      <protection hidden="1"/>
    </xf>
    <xf numFmtId="0" fontId="8" fillId="8" borderId="15" xfId="0" applyFont="1" applyFill="1" applyBorder="1" applyAlignment="1" applyProtection="1">
      <alignment horizontal="center" vertical="center"/>
      <protection hidden="1"/>
    </xf>
    <xf numFmtId="0" fontId="11" fillId="8" borderId="15" xfId="0" applyFont="1" applyFill="1" applyBorder="1" applyAlignment="1" applyProtection="1">
      <alignment horizontal="center" vertical="center" wrapText="1"/>
      <protection hidden="1"/>
    </xf>
    <xf numFmtId="0" fontId="11" fillId="8" borderId="14" xfId="0" applyFont="1" applyFill="1" applyBorder="1" applyAlignment="1" applyProtection="1">
      <alignment horizontal="center" vertical="center" wrapText="1"/>
      <protection hidden="1"/>
    </xf>
    <xf numFmtId="0" fontId="3" fillId="8" borderId="9" xfId="0" applyFont="1" applyFill="1" applyBorder="1" applyAlignment="1" applyProtection="1">
      <alignment horizontal="center" wrapText="1"/>
      <protection hidden="1"/>
    </xf>
    <xf numFmtId="0" fontId="3" fillId="8" borderId="10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hidden="1"/>
    </xf>
    <xf numFmtId="0" fontId="2" fillId="4" borderId="12" xfId="0" applyFont="1" applyFill="1" applyBorder="1" applyAlignment="1" applyProtection="1">
      <alignment horizontal="center"/>
      <protection hidden="1"/>
    </xf>
    <xf numFmtId="0" fontId="2" fillId="4" borderId="15" xfId="0" applyFont="1" applyFill="1" applyBorder="1" applyAlignment="1" applyProtection="1">
      <alignment horizontal="center"/>
      <protection hidden="1"/>
    </xf>
    <xf numFmtId="0" fontId="2" fillId="4" borderId="14" xfId="0" applyFont="1" applyFill="1" applyBorder="1" applyAlignment="1" applyProtection="1">
      <alignment horizontal="center"/>
      <protection hidden="1"/>
    </xf>
    <xf numFmtId="0" fontId="2" fillId="5" borderId="12" xfId="0" applyFont="1" applyFill="1" applyBorder="1" applyAlignment="1" applyProtection="1">
      <alignment horizontal="center"/>
      <protection hidden="1"/>
    </xf>
    <xf numFmtId="0" fontId="2" fillId="5" borderId="15" xfId="0" applyFont="1" applyFill="1" applyBorder="1" applyAlignment="1" applyProtection="1">
      <alignment horizontal="center"/>
      <protection hidden="1"/>
    </xf>
    <xf numFmtId="0" fontId="2" fillId="5" borderId="14" xfId="0" applyFont="1" applyFill="1" applyBorder="1" applyAlignment="1" applyProtection="1">
      <alignment horizontal="center"/>
      <protection hidden="1"/>
    </xf>
    <xf numFmtId="0" fontId="2" fillId="5" borderId="17" xfId="0" applyFont="1" applyFill="1" applyBorder="1" applyAlignment="1" applyProtection="1">
      <alignment horizontal="center"/>
      <protection hidden="1"/>
    </xf>
  </cellXfs>
  <cellStyles count="60">
    <cellStyle name="_SB_CSV-Tabellen" xfId="50" xr:uid="{36365314-6D6B-4B60-8BFC-2871D8142E8D}"/>
    <cellStyle name="_SB_Kopfzeilen barrierefreie Tabellen" xfId="47" xr:uid="{B1C07EF8-6026-4545-A0E2-6EAA7C380903}"/>
    <cellStyle name="_SB_Standard Text" xfId="49" xr:uid="{574D8F0A-5F5C-45A5-9E6A-508ABD14E72E}"/>
    <cellStyle name="_SB_Standard-Vorspalte" xfId="48" xr:uid="{B0440C29-DC0A-4C31-9E42-BF9FD696F664}"/>
    <cellStyle name="_SB_Standard-Zahlenfelder Layout-Tabellen" xfId="4" xr:uid="{00000000-0005-0000-0000-000000000000}"/>
    <cellStyle name="_SB_Überschrift Layout-Tabellen" xfId="53" xr:uid="{B7C64265-9D81-40FB-8BE9-7E10104E71F7}"/>
    <cellStyle name="_SB_Überschriften allgemeine Bestandteile" xfId="58" xr:uid="{504EDA4C-FE29-4E68-AA15-5D545E34D4EE}"/>
    <cellStyle name="_SB_Verweis" xfId="52" xr:uid="{71FF873E-4234-410A-BAA0-C6959CF65D07}"/>
    <cellStyle name="20 % - Akzent1 2" xfId="22" xr:uid="{05316B91-C91B-474E-8F9A-B97C2F8A4543}"/>
    <cellStyle name="20 % - Akzent2 2" xfId="26" xr:uid="{1B5C7CE3-D565-4DBE-AE76-0C0A8C4FEF1E}"/>
    <cellStyle name="20 % - Akzent3 2" xfId="30" xr:uid="{EC385F1E-ACCA-44E6-9147-ABEC8F035E98}"/>
    <cellStyle name="20 % - Akzent4 2" xfId="34" xr:uid="{8B9A709A-EA67-45A0-9894-FE00EB48A1EC}"/>
    <cellStyle name="20 % - Akzent5 2" xfId="38" xr:uid="{E376D21F-F95B-4BEE-A937-C6D35601A684}"/>
    <cellStyle name="20 % - Akzent6 2" xfId="42" xr:uid="{9DA11BC0-6685-4404-8C69-4F63BF73BFE9}"/>
    <cellStyle name="40 % - Akzent1 2" xfId="23" xr:uid="{77F7E354-5933-41D4-8C8C-948187D420E0}"/>
    <cellStyle name="40 % - Akzent2 2" xfId="27" xr:uid="{D90947B7-F3DA-4C4B-BDC2-186D07E74FDD}"/>
    <cellStyle name="40 % - Akzent3 2" xfId="31" xr:uid="{AE0A63A1-55A9-4237-B9AE-E752386291A8}"/>
    <cellStyle name="40 % - Akzent4 2" xfId="35" xr:uid="{7E2567B6-D1A0-4ECE-B428-A73FA983D08F}"/>
    <cellStyle name="40 % - Akzent5 2" xfId="39" xr:uid="{9B41B37E-0877-4698-9C76-E1A5ADAFEC8B}"/>
    <cellStyle name="40 % - Akzent6 2" xfId="43" xr:uid="{71BFD40D-656E-4014-801E-550FC7BE7BF0}"/>
    <cellStyle name="60 % - Akzent1 2" xfId="24" xr:uid="{11FD3F23-8879-491C-908C-272AA23B8553}"/>
    <cellStyle name="60 % - Akzent2 2" xfId="28" xr:uid="{C9A81885-1858-4BF8-A56E-C8A44ECD193D}"/>
    <cellStyle name="60 % - Akzent3 2" xfId="32" xr:uid="{4C274F2E-2F8A-4A3C-BF6C-3F97B10F512A}"/>
    <cellStyle name="60 % - Akzent4 2" xfId="36" xr:uid="{C9AF4F09-CABB-4DDC-B20D-E6B089BB7196}"/>
    <cellStyle name="60 % - Akzent5 2" xfId="40" xr:uid="{C11A4D5B-578F-454C-A5BD-D78887078B71}"/>
    <cellStyle name="60 % - Akzent6 2" xfId="44" xr:uid="{AAB3A63B-AD96-4B11-AC22-41623379B2B5}"/>
    <cellStyle name="Akzent1 2" xfId="21" xr:uid="{485F07DB-69E2-437C-886C-FAC23A4F97C1}"/>
    <cellStyle name="Akzent2 2" xfId="25" xr:uid="{573A2B5B-BC4D-4B3A-9211-A66A0678093E}"/>
    <cellStyle name="Akzent3 2" xfId="29" xr:uid="{6576D211-FD50-44B5-9B1A-4B40C5553693}"/>
    <cellStyle name="Akzent4 2" xfId="33" xr:uid="{C011E001-DDFC-4035-9942-76DF49D37889}"/>
    <cellStyle name="Akzent5 2" xfId="37" xr:uid="{3EA56A47-577E-4DDA-91D1-B8E58F2FD647}"/>
    <cellStyle name="Akzent6 2" xfId="41" xr:uid="{1AC92FA4-B7AD-4A7A-A64A-7EE7B8D6DDCC}"/>
    <cellStyle name="Ausgabe 2" xfId="14" xr:uid="{9B2AE89E-61EA-4A6F-928B-A62C1F5F8E8B}"/>
    <cellStyle name="Berechnung 2" xfId="15" xr:uid="{981B271D-9213-468A-ADD8-9D521E909522}"/>
    <cellStyle name="Eingabe 2" xfId="13" xr:uid="{5E39D70D-E84E-4DB4-BA46-56EA263D9B69}"/>
    <cellStyle name="Ergebnis 2" xfId="20" xr:uid="{CB8B26AB-A957-484A-8260-5CBB93AF67A1}"/>
    <cellStyle name="Erklärender Text 2" xfId="19" xr:uid="{B3CC62C4-478E-49CF-94EB-F8DA8446593A}"/>
    <cellStyle name="Gut 2" xfId="10" xr:uid="{605AF9E2-C23B-47EA-971D-65761EE10094}"/>
    <cellStyle name="Link" xfId="1" builtinId="8"/>
    <cellStyle name="Link 2" xfId="57" xr:uid="{6BE44AF1-C89D-44F2-A206-54B1B3823CAE}"/>
    <cellStyle name="Neutral 2" xfId="12" xr:uid="{1A6DCC38-6CE4-4739-A2F4-1D02362028E8}"/>
    <cellStyle name="Notiz 2" xfId="46" xr:uid="{9ABF44AC-0AFA-4F0F-867E-845C53757787}"/>
    <cellStyle name="Schlecht 2" xfId="11" xr:uid="{07FF3B66-34F3-42B3-8215-041A6F5FDE5C}"/>
    <cellStyle name="Standard" xfId="0" builtinId="0"/>
    <cellStyle name="Standard 11" xfId="54" xr:uid="{17D5AEE3-B85E-43B2-8F18-0084A3BC3E8C}"/>
    <cellStyle name="Standard 2" xfId="3" xr:uid="{00000000-0005-0000-0000-000003000000}"/>
    <cellStyle name="Standard 2 2" xfId="59" xr:uid="{68309C16-C5E5-468D-8356-D0D6B090D7E4}"/>
    <cellStyle name="Standard 3" xfId="2" xr:uid="{00000000-0005-0000-0000-000004000000}"/>
    <cellStyle name="Standard 3 2" xfId="45" xr:uid="{3EC347AB-C44A-42CD-B4B1-7C14F408317D}"/>
    <cellStyle name="Standard 4" xfId="51" xr:uid="{CF6BAFE1-EF5D-4511-BC81-B07BC9BBE5E1}"/>
    <cellStyle name="Standard 5" xfId="56" xr:uid="{14176323-C7A3-4A54-B480-05689A08B1DC}"/>
    <cellStyle name="Standard 6" xfId="55" xr:uid="{DF4754C4-8DEF-47D6-8CEA-7515C3D57FEF}"/>
    <cellStyle name="Überschrift" xfId="5" builtinId="15" customBuiltin="1"/>
    <cellStyle name="Überschrift 1 2" xfId="6" xr:uid="{3F7237C5-8BE1-4219-B145-E57C410959E7}"/>
    <cellStyle name="Überschrift 2 2" xfId="7" xr:uid="{3304ABF3-A1E5-49A3-8714-D455D08C7CF8}"/>
    <cellStyle name="Überschrift 3 2" xfId="8" xr:uid="{798A7DB6-3A38-4DE8-BF35-271C7EEE71A7}"/>
    <cellStyle name="Überschrift 4 2" xfId="9" xr:uid="{D1E91528-41C0-4153-9701-288322708EDB}"/>
    <cellStyle name="Verknüpfte Zelle 2" xfId="16" xr:uid="{7BCCA0E0-33B8-42C3-A6E5-78D2AF749D1D}"/>
    <cellStyle name="Warnender Text 2" xfId="18" xr:uid="{FD8F080F-F32C-45D7-BF90-AE2AA639F165}"/>
    <cellStyle name="Zelle überprüfen 2" xfId="17" xr:uid="{1C30BCFF-5D55-46C7-9FAC-3D062555DAEE}"/>
  </cellStyles>
  <dxfs count="3">
    <dxf>
      <font>
        <b val="0"/>
        <i val="0"/>
        <strike val="0"/>
      </font>
      <border>
        <right style="thin">
          <color auto="1"/>
        </right>
      </border>
    </dxf>
    <dxf>
      <font>
        <b/>
        <i val="0"/>
        <strike val="0"/>
      </font>
      <fill>
        <patternFill>
          <bgColor rgb="FFF9FAF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SB barrierefreie Tabelle" pivot="0" count="3" xr9:uid="{1888CC1D-5BC4-42CB-BA6A-673B2BE5CEA7}">
      <tableStyleElement type="wholeTable" dxfId="2"/>
      <tableStyleElement type="header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495300</xdr:colOff>
          <xdr:row>895</xdr:row>
          <xdr:rowOff>222250</xdr:rowOff>
        </xdr:from>
        <xdr:to>
          <xdr:col>9</xdr:col>
          <xdr:colOff>1193800</xdr:colOff>
          <xdr:row>899</xdr:row>
          <xdr:rowOff>152400</xdr:rowOff>
        </xdr:to>
        <xdr:sp macro="" textlink="">
          <xdr:nvSpPr>
            <xdr:cNvPr id="9224" name="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 Leibrentenbarwertfaktor Mann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tachterausschuss-kiel.de/" TargetMode="Externa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N903"/>
  <sheetViews>
    <sheetView showGridLines="0" showRowColHeaders="0" tabSelected="1" showOutlineSymbols="0" zoomScale="105" zoomScaleNormal="105" workbookViewId="0">
      <selection activeCell="D5" sqref="D5"/>
    </sheetView>
  </sheetViews>
  <sheetFormatPr baseColWidth="10" defaultColWidth="11.453125" defaultRowHeight="12.5"/>
  <cols>
    <col min="1" max="1" width="51.81640625" style="117" customWidth="1"/>
    <col min="2" max="2" width="15" style="117" customWidth="1"/>
    <col min="3" max="3" width="16.54296875" style="117" customWidth="1"/>
    <col min="4" max="4" width="18.453125" style="121" customWidth="1"/>
    <col min="5" max="5" width="23" style="121" customWidth="1"/>
    <col min="6" max="6" width="15" style="121" customWidth="1"/>
    <col min="7" max="16384" width="11.453125" style="117"/>
  </cols>
  <sheetData>
    <row r="1" spans="1:7" ht="18.75" customHeight="1" thickBot="1">
      <c r="A1" s="222" t="s">
        <v>55</v>
      </c>
      <c r="B1" s="223"/>
      <c r="C1" s="223"/>
      <c r="D1" s="223"/>
      <c r="E1" s="223"/>
      <c r="F1" s="224"/>
    </row>
    <row r="2" spans="1:7" ht="18.75" customHeight="1" thickBot="1">
      <c r="A2" s="216" t="s">
        <v>56</v>
      </c>
      <c r="B2" s="217"/>
      <c r="C2" s="217"/>
      <c r="D2" s="217"/>
      <c r="E2" s="217"/>
      <c r="F2" s="218"/>
    </row>
    <row r="3" spans="1:7" ht="57" customHeight="1" thickBot="1">
      <c r="A3" s="219" t="str">
        <f>"Leibrentenbarwertfaktor "&amp;Absterbeordnung!B6&amp; " -   Eine Person - männlich "</f>
        <v xml:space="preserve">Leibrentenbarwertfaktor 2023-2025 -   Eine Person - männlich </v>
      </c>
      <c r="B3" s="220"/>
      <c r="C3" s="220"/>
      <c r="D3" s="220"/>
      <c r="E3" s="220"/>
      <c r="F3" s="221"/>
    </row>
    <row r="4" spans="1:7" ht="18" thickBot="1">
      <c r="A4" s="40"/>
      <c r="B4" s="41"/>
      <c r="C4" s="41"/>
      <c r="D4" s="42"/>
      <c r="E4" s="81" t="s">
        <v>33</v>
      </c>
      <c r="F4" s="206">
        <f>Absterbeordnung!E1</f>
        <v>46210</v>
      </c>
    </row>
    <row r="5" spans="1:7" ht="18" thickBot="1">
      <c r="A5" s="40" t="s">
        <v>4</v>
      </c>
      <c r="B5" s="93"/>
      <c r="C5" s="41"/>
      <c r="D5" s="100">
        <v>60</v>
      </c>
      <c r="E5" s="42"/>
      <c r="F5" s="94"/>
    </row>
    <row r="6" spans="1:7" ht="17.5">
      <c r="A6" s="40"/>
      <c r="B6" s="93"/>
      <c r="C6" s="41"/>
      <c r="D6" s="42"/>
      <c r="E6" s="42"/>
      <c r="F6" s="94"/>
    </row>
    <row r="7" spans="1:7" ht="18" thickBot="1">
      <c r="A7" s="40"/>
      <c r="B7" s="93"/>
      <c r="C7" s="41"/>
      <c r="D7" s="42"/>
      <c r="E7" s="42"/>
      <c r="F7" s="94"/>
    </row>
    <row r="8" spans="1:7" ht="18" thickBot="1">
      <c r="A8" s="40" t="s">
        <v>3</v>
      </c>
      <c r="B8" s="93"/>
      <c r="C8" s="41"/>
      <c r="D8" s="200">
        <v>2</v>
      </c>
      <c r="E8" s="42"/>
      <c r="F8" s="94"/>
    </row>
    <row r="9" spans="1:7" ht="18" thickBot="1">
      <c r="A9" s="40" t="s">
        <v>54</v>
      </c>
      <c r="B9" s="93"/>
      <c r="C9" s="41"/>
      <c r="D9" s="100" t="s">
        <v>18</v>
      </c>
      <c r="E9" s="42"/>
      <c r="F9" s="94"/>
    </row>
    <row r="10" spans="1:7" ht="18" thickBot="1">
      <c r="A10" s="40" t="s">
        <v>52</v>
      </c>
      <c r="B10" s="93"/>
      <c r="C10" s="41"/>
      <c r="D10" s="101">
        <v>12</v>
      </c>
      <c r="E10" s="42"/>
      <c r="F10" s="94"/>
    </row>
    <row r="11" spans="1:7" ht="17.5">
      <c r="A11" s="40"/>
      <c r="B11" s="93"/>
      <c r="C11" s="41"/>
      <c r="D11" s="146"/>
      <c r="E11" s="144" t="s">
        <v>40</v>
      </c>
      <c r="F11" s="86" t="s">
        <v>35</v>
      </c>
    </row>
    <row r="12" spans="1:7" ht="18" thickBot="1">
      <c r="A12" s="40"/>
      <c r="B12" s="93"/>
      <c r="C12" s="41"/>
      <c r="D12" s="147" t="s">
        <v>34</v>
      </c>
      <c r="E12" s="145" t="s">
        <v>36</v>
      </c>
      <c r="F12" s="87" t="s">
        <v>30</v>
      </c>
    </row>
    <row r="13" spans="1:7" ht="18" thickBot="1">
      <c r="A13" s="40" t="s">
        <v>41</v>
      </c>
      <c r="B13" s="93"/>
      <c r="C13" s="41"/>
      <c r="D13" s="102">
        <f>LOOKUP(D5,Daten1M!A15:A136,Daten1M!F15:F136)</f>
        <v>17.668818129293737</v>
      </c>
      <c r="E13" s="88">
        <f>IF(D9="vorschüssig",B49,IF(D9="nachschüssig",B50,0))</f>
        <v>-0.46161041666666663</v>
      </c>
      <c r="F13" s="103">
        <f>D13+E13</f>
        <v>17.207207712627071</v>
      </c>
    </row>
    <row r="14" spans="1:7" ht="18" thickBot="1">
      <c r="A14" s="40"/>
      <c r="B14" s="93"/>
      <c r="C14" s="41"/>
      <c r="D14" s="41"/>
      <c r="E14" s="41"/>
      <c r="F14" s="153"/>
    </row>
    <row r="15" spans="1:7" ht="18" thickBot="1">
      <c r="A15" s="149" t="s">
        <v>50</v>
      </c>
      <c r="B15" s="150"/>
      <c r="C15" s="150"/>
      <c r="D15" s="148">
        <f>1-((D13-1)*(D8/100))</f>
        <v>0.66662363741412523</v>
      </c>
      <c r="E15" s="151" t="s">
        <v>51</v>
      </c>
      <c r="F15" s="152"/>
      <c r="G15" s="72"/>
    </row>
    <row r="16" spans="1:7" s="72" customFormat="1">
      <c r="A16" s="117"/>
      <c r="B16" s="117"/>
      <c r="C16" s="117"/>
      <c r="D16" s="121"/>
      <c r="E16" s="121"/>
      <c r="F16" s="121"/>
    </row>
    <row r="17" spans="1:6" s="72" customFormat="1">
      <c r="A17" s="117"/>
      <c r="B17" s="117"/>
      <c r="C17" s="117"/>
      <c r="D17" s="121"/>
      <c r="E17" s="121"/>
      <c r="F17" s="121"/>
    </row>
    <row r="18" spans="1:6" s="72" customFormat="1">
      <c r="A18" s="117"/>
      <c r="B18" s="117"/>
      <c r="C18" s="117"/>
      <c r="D18" s="121"/>
      <c r="E18" s="121"/>
      <c r="F18" s="121"/>
    </row>
    <row r="19" spans="1:6" s="72" customFormat="1">
      <c r="A19" s="117"/>
      <c r="B19" s="117"/>
      <c r="C19" s="117"/>
      <c r="D19" s="121"/>
      <c r="E19" s="121"/>
      <c r="F19" s="121"/>
    </row>
    <row r="20" spans="1:6" s="72" customFormat="1">
      <c r="A20" s="117"/>
      <c r="B20" s="117"/>
      <c r="C20" s="117"/>
      <c r="D20" s="121"/>
      <c r="E20" s="121"/>
      <c r="F20" s="121"/>
    </row>
    <row r="21" spans="1:6" s="72" customFormat="1">
      <c r="A21" s="117"/>
      <c r="B21" s="117"/>
      <c r="C21" s="117"/>
      <c r="D21" s="121"/>
      <c r="E21" s="121"/>
      <c r="F21" s="121"/>
    </row>
    <row r="22" spans="1:6" s="72" customFormat="1">
      <c r="A22" s="117"/>
      <c r="B22" s="117"/>
      <c r="C22" s="117"/>
      <c r="D22" s="121"/>
      <c r="E22" s="121"/>
      <c r="F22" s="121"/>
    </row>
    <row r="23" spans="1:6" s="72" customFormat="1">
      <c r="A23" s="117"/>
      <c r="B23" s="117"/>
      <c r="C23" s="117"/>
      <c r="D23" s="121"/>
      <c r="E23" s="121"/>
      <c r="F23" s="121"/>
    </row>
    <row r="24" spans="1:6" s="72" customFormat="1">
      <c r="A24" s="117"/>
      <c r="B24" s="117"/>
      <c r="C24" s="117"/>
      <c r="D24" s="121"/>
      <c r="E24" s="121"/>
      <c r="F24" s="121"/>
    </row>
    <row r="25" spans="1:6" s="72" customFormat="1">
      <c r="A25" s="117"/>
      <c r="B25" s="117"/>
      <c r="C25" s="117"/>
      <c r="D25" s="121"/>
      <c r="E25" s="121"/>
      <c r="F25" s="121"/>
    </row>
    <row r="26" spans="1:6" s="72" customFormat="1">
      <c r="A26" s="117"/>
      <c r="B26" s="117"/>
      <c r="C26" s="117"/>
      <c r="D26" s="121"/>
      <c r="E26" s="121"/>
      <c r="F26" s="121"/>
    </row>
    <row r="27" spans="1:6" s="72" customFormat="1">
      <c r="A27" s="117"/>
      <c r="B27" s="117"/>
      <c r="C27" s="117"/>
      <c r="D27" s="121"/>
      <c r="E27" s="121"/>
      <c r="F27" s="121"/>
    </row>
    <row r="28" spans="1:6" s="72" customFormat="1">
      <c r="A28" s="117"/>
      <c r="B28" s="117"/>
      <c r="C28" s="117"/>
      <c r="D28" s="121"/>
      <c r="E28" s="121"/>
      <c r="F28" s="121"/>
    </row>
    <row r="29" spans="1:6" s="72" customFormat="1">
      <c r="A29" s="117"/>
      <c r="B29" s="117"/>
      <c r="C29" s="117"/>
      <c r="D29" s="121"/>
      <c r="E29" s="121"/>
      <c r="F29" s="121"/>
    </row>
    <row r="30" spans="1:6" s="72" customFormat="1">
      <c r="A30" s="117"/>
      <c r="B30" s="117"/>
      <c r="C30" s="117"/>
      <c r="D30" s="121"/>
      <c r="E30" s="121"/>
      <c r="F30" s="121"/>
    </row>
    <row r="31" spans="1:6" s="72" customFormat="1">
      <c r="A31" s="117"/>
      <c r="B31" s="117"/>
      <c r="C31" s="117"/>
      <c r="D31" s="121"/>
      <c r="E31" s="121"/>
      <c r="F31" s="121"/>
    </row>
    <row r="32" spans="1:6" s="72" customFormat="1">
      <c r="A32" s="117"/>
      <c r="B32" s="117"/>
      <c r="C32" s="117"/>
      <c r="D32" s="121"/>
      <c r="E32" s="121"/>
      <c r="F32" s="121"/>
    </row>
    <row r="33" spans="1:6" s="72" customFormat="1">
      <c r="A33" s="117"/>
      <c r="B33" s="117"/>
      <c r="C33" s="117"/>
      <c r="D33" s="121"/>
      <c r="E33" s="121"/>
      <c r="F33" s="121"/>
    </row>
    <row r="34" spans="1:6" s="72" customFormat="1">
      <c r="A34" s="117"/>
      <c r="B34" s="117"/>
      <c r="C34" s="117"/>
      <c r="D34" s="121"/>
      <c r="E34" s="121"/>
      <c r="F34" s="121"/>
    </row>
    <row r="35" spans="1:6" s="72" customFormat="1">
      <c r="A35" s="117"/>
      <c r="B35" s="117"/>
      <c r="C35" s="117"/>
      <c r="D35" s="121"/>
      <c r="E35" s="121"/>
      <c r="F35" s="121"/>
    </row>
    <row r="36" spans="1:6" s="72" customFormat="1">
      <c r="A36" s="117"/>
      <c r="B36" s="117"/>
      <c r="C36" s="117"/>
      <c r="D36" s="121"/>
      <c r="E36" s="121"/>
      <c r="F36" s="121"/>
    </row>
    <row r="37" spans="1:6" s="72" customFormat="1">
      <c r="A37" s="117"/>
      <c r="B37" s="117"/>
      <c r="C37" s="117"/>
      <c r="D37" s="121"/>
      <c r="E37" s="121"/>
      <c r="F37" s="121"/>
    </row>
    <row r="38" spans="1:6" s="72" customFormat="1">
      <c r="A38" s="117"/>
      <c r="B38" s="117"/>
      <c r="C38" s="117"/>
      <c r="D38" s="121"/>
      <c r="E38" s="121"/>
      <c r="F38" s="121"/>
    </row>
    <row r="39" spans="1:6" s="72" customFormat="1">
      <c r="A39" s="117"/>
      <c r="B39" s="117"/>
      <c r="C39" s="117"/>
      <c r="D39" s="121"/>
      <c r="E39" s="121"/>
      <c r="F39" s="121"/>
    </row>
    <row r="40" spans="1:6" s="72" customFormat="1">
      <c r="A40" s="117"/>
      <c r="B40" s="117"/>
      <c r="C40" s="117"/>
      <c r="D40" s="121"/>
      <c r="E40" s="121"/>
      <c r="F40" s="121"/>
    </row>
    <row r="41" spans="1:6" s="72" customFormat="1">
      <c r="A41" s="117"/>
      <c r="B41" s="117"/>
      <c r="C41" s="117"/>
      <c r="D41" s="121"/>
      <c r="E41" s="121"/>
      <c r="F41" s="121"/>
    </row>
    <row r="42" spans="1:6" s="72" customFormat="1">
      <c r="A42" s="117"/>
      <c r="B42" s="117"/>
      <c r="C42" s="117"/>
      <c r="D42" s="121"/>
      <c r="E42" s="121"/>
      <c r="F42" s="121"/>
    </row>
    <row r="43" spans="1:6" s="72" customFormat="1">
      <c r="A43" s="117"/>
      <c r="B43" s="117"/>
      <c r="C43" s="117"/>
      <c r="D43" s="121"/>
      <c r="E43" s="121"/>
      <c r="F43" s="121"/>
    </row>
    <row r="44" spans="1:6" s="72" customFormat="1">
      <c r="A44" s="117"/>
      <c r="B44" s="117"/>
      <c r="C44" s="117"/>
      <c r="D44" s="121"/>
      <c r="E44" s="121"/>
      <c r="F44" s="121"/>
    </row>
    <row r="45" spans="1:6" s="72" customFormat="1"/>
    <row r="46" spans="1:6" s="72" customFormat="1"/>
    <row r="47" spans="1:6" s="72" customFormat="1">
      <c r="A47" s="72" t="s">
        <v>52</v>
      </c>
      <c r="B47" s="72">
        <f>nachschüssig</f>
        <v>12</v>
      </c>
    </row>
    <row r="48" spans="1:6" s="72" customFormat="1">
      <c r="A48" s="72" t="s">
        <v>53</v>
      </c>
      <c r="B48" s="72">
        <f>D8</f>
        <v>2</v>
      </c>
      <c r="C48" s="72" t="s">
        <v>37</v>
      </c>
    </row>
    <row r="49" spans="1:14" s="72" customFormat="1">
      <c r="A49" s="117" t="s">
        <v>18</v>
      </c>
      <c r="B49" s="117">
        <f>(-1*((B47-1)/(2*B47)))-(((B47*B47-1)/(6*B47^2))*(B48/100))+(((B47^2-1)/(12*B47^2))*((B48/100)^2))</f>
        <v>-0.46161041666666663</v>
      </c>
      <c r="C49" s="117"/>
    </row>
    <row r="50" spans="1:14" s="72" customFormat="1" ht="22.5" customHeight="1">
      <c r="A50" s="72" t="s">
        <v>17</v>
      </c>
      <c r="B50" s="72">
        <f>(-1+((B47-1)/(2*B47)))-(((B47*B47-1)/(6*B47^2))*(B48/100))+(((B47^2-1)/(12*B47^2))*((B48/100)^2))</f>
        <v>-0.54494375000000006</v>
      </c>
    </row>
    <row r="51" spans="1:14" s="72" customFormat="1"/>
    <row r="52" spans="1:14" s="72" customFormat="1">
      <c r="F52" s="118"/>
    </row>
    <row r="53" spans="1:14" s="72" customFormat="1">
      <c r="D53" s="118"/>
      <c r="E53" s="118"/>
      <c r="F53" s="118"/>
    </row>
    <row r="54" spans="1:14">
      <c r="A54" s="72"/>
      <c r="B54" s="72"/>
      <c r="C54" s="72"/>
      <c r="D54" s="118"/>
      <c r="E54" s="118"/>
      <c r="F54" s="118"/>
    </row>
    <row r="55" spans="1:14">
      <c r="A55" s="72"/>
      <c r="B55" s="72"/>
      <c r="C55" s="72"/>
      <c r="D55" s="118"/>
      <c r="E55" s="118"/>
      <c r="F55" s="118"/>
    </row>
    <row r="58" spans="1:14">
      <c r="B58" s="117" t="s">
        <v>15</v>
      </c>
      <c r="C58" s="117">
        <v>1</v>
      </c>
    </row>
    <row r="59" spans="1:14">
      <c r="B59" s="117" t="s">
        <v>19</v>
      </c>
      <c r="C59" s="117">
        <v>2</v>
      </c>
    </row>
    <row r="60" spans="1:14">
      <c r="C60" s="117">
        <v>4</v>
      </c>
    </row>
    <row r="61" spans="1:14">
      <c r="C61" s="117">
        <v>12</v>
      </c>
    </row>
    <row r="63" spans="1:14">
      <c r="B63" s="118">
        <v>2</v>
      </c>
      <c r="C63" s="118">
        <v>2.5</v>
      </c>
      <c r="D63" s="118">
        <v>3</v>
      </c>
      <c r="E63" s="118">
        <v>3.5</v>
      </c>
      <c r="F63" s="118">
        <v>4</v>
      </c>
      <c r="G63" s="118">
        <v>4.5</v>
      </c>
      <c r="H63" s="118">
        <v>5</v>
      </c>
      <c r="I63" s="118">
        <v>5.5</v>
      </c>
      <c r="J63" s="118">
        <v>6</v>
      </c>
      <c r="K63" s="118">
        <v>7</v>
      </c>
      <c r="L63" s="118">
        <v>8</v>
      </c>
      <c r="M63" s="118">
        <v>9</v>
      </c>
      <c r="N63" s="119">
        <v>10</v>
      </c>
    </row>
    <row r="895" spans="6:11" ht="18" thickBot="1">
      <c r="F895" s="48"/>
      <c r="G895" s="96"/>
      <c r="H895" s="49"/>
      <c r="I895" s="97"/>
      <c r="J895" s="98"/>
      <c r="K895" s="99"/>
    </row>
    <row r="896" spans="6:11" ht="17.5">
      <c r="F896" s="71" t="s">
        <v>31</v>
      </c>
      <c r="G896" s="72"/>
      <c r="H896" s="73"/>
      <c r="I896" s="74" t="e">
        <f>LOOKUP(D6,Daten!A15:A136,Daten!L15:L136)</f>
        <v>#N/A</v>
      </c>
      <c r="J896" s="77"/>
      <c r="K896" s="84" t="e">
        <f>I896+E13</f>
        <v>#N/A</v>
      </c>
    </row>
    <row r="897" spans="6:11" ht="17.5">
      <c r="F897" s="73"/>
      <c r="G897" s="73"/>
      <c r="H897" s="73"/>
      <c r="I897" s="75"/>
      <c r="J897" s="77"/>
      <c r="K897" s="76"/>
    </row>
    <row r="898" spans="6:11" ht="17.5">
      <c r="F898" s="73"/>
      <c r="G898" s="73"/>
      <c r="H898" s="73"/>
      <c r="I898" s="75"/>
      <c r="J898" s="77"/>
      <c r="K898" s="76"/>
    </row>
    <row r="899" spans="6:11" ht="17.5">
      <c r="F899" s="122" t="s">
        <v>16</v>
      </c>
      <c r="G899" s="46">
        <f>LOOKUP(D5,Daten!N15:N127,Daten!U15:U127)</f>
        <v>15.262127922696896</v>
      </c>
      <c r="H899" s="73"/>
      <c r="I899" s="76"/>
      <c r="J899" s="77"/>
      <c r="K899" s="76"/>
    </row>
    <row r="900" spans="6:11" ht="17.5">
      <c r="F900" s="73" t="s">
        <v>29</v>
      </c>
      <c r="G900" s="46"/>
      <c r="H900" s="73"/>
      <c r="I900" s="76"/>
      <c r="J900" s="77"/>
      <c r="K900" s="76"/>
    </row>
    <row r="901" spans="6:11" ht="17.5">
      <c r="F901" s="73" t="s">
        <v>28</v>
      </c>
      <c r="G901" s="72"/>
      <c r="H901" s="73"/>
      <c r="I901" s="74" t="e">
        <f>D13+I896-G899</f>
        <v>#N/A</v>
      </c>
      <c r="J901" s="77"/>
      <c r="K901" s="74" t="e">
        <f>I901+E13</f>
        <v>#N/A</v>
      </c>
    </row>
    <row r="902" spans="6:11" ht="17.5">
      <c r="F902" s="73"/>
      <c r="G902" s="72"/>
      <c r="H902" s="73"/>
      <c r="I902" s="120"/>
      <c r="J902" s="120"/>
      <c r="K902" s="118"/>
    </row>
    <row r="903" spans="6:11" ht="17.5">
      <c r="F903" s="73"/>
      <c r="G903" s="72"/>
      <c r="H903" s="73"/>
      <c r="I903" s="120"/>
      <c r="J903" s="120"/>
      <c r="K903" s="118"/>
    </row>
  </sheetData>
  <sheetProtection algorithmName="SHA-512" hashValue="B+JN1AF80XyMNOqeAomnUHQjfG2dXT3wS6HdUSDCO1PZXF1tsem2bDWgeE6vJ3JUjMhMCxZ3qZR3NNgdx/stAw==" saltValue="DwmXpd6xEE4knoiIGWO9mg==" spinCount="100000" sheet="1" objects="1" scenarios="1"/>
  <dataConsolidate/>
  <customSheetViews>
    <customSheetView guid="{AAA317AB-9C4F-4A7B-BD58-62DAAE088BDA}" scale="104" showPageBreaks="1" showGridLines="0" showRowCol="0" outlineSymbols="0" zeroValues="0" fitToPage="1" printArea="1">
      <selection activeCell="D27" sqref="D27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4" showPageBreaks="1" showGridLines="0" outlineSymbols="0" zeroValues="0" fitToPage="1" printArea="1">
      <selection activeCell="D27" sqref="D27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3">
    <mergeCell ref="A2:F2"/>
    <mergeCell ref="A3:F3"/>
    <mergeCell ref="A1:F1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 xr:uid="{00000000-0002-0000-0000-000000000000}">
      <formula1>$A$49:$A$50</formula1>
    </dataValidation>
    <dataValidation type="whole" allowBlank="1" showInputMessage="1" showErrorMessage="1" errorTitle="Raten pro Jahr" error="Die Zahlen zwischen 1 und 12 sind zulässig!" sqref="D10" xr:uid="{00000000-0002-0000-0000-000001000000}">
      <formula1>1</formula1>
      <formula2>12</formula2>
    </dataValidation>
  </dataValidations>
  <hyperlinks>
    <hyperlink ref="A2" r:id="rId3" xr:uid="{00000000-0004-0000-0000-000000000000}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4" r:id="rId7" name="Button 8">
              <controlPr defaultSize="0" print="0" autoFill="0" autoPict="0" macro="[0]!MannDru">
                <anchor moveWithCells="1" sizeWithCells="1">
                  <from>
                    <xdr:col>8</xdr:col>
                    <xdr:colOff>495300</xdr:colOff>
                    <xdr:row>895</xdr:row>
                    <xdr:rowOff>222250</xdr:rowOff>
                  </from>
                  <to>
                    <xdr:col>9</xdr:col>
                    <xdr:colOff>1193800</xdr:colOff>
                    <xdr:row>899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4"/>
  <dimension ref="A1:AB233"/>
  <sheetViews>
    <sheetView workbookViewId="0">
      <selection activeCell="M1" sqref="M1:M65536"/>
    </sheetView>
  </sheetViews>
  <sheetFormatPr baseColWidth="10" defaultColWidth="11.453125" defaultRowHeight="13"/>
  <cols>
    <col min="1" max="1" width="10" style="2" bestFit="1" customWidth="1"/>
    <col min="2" max="2" width="6.1796875" style="2" bestFit="1" customWidth="1"/>
    <col min="3" max="3" width="5.7265625" style="3" bestFit="1" customWidth="1"/>
    <col min="4" max="4" width="5.26953125" style="2" bestFit="1" customWidth="1"/>
    <col min="5" max="5" width="7" style="2" bestFit="1" customWidth="1"/>
    <col min="6" max="6" width="6.54296875" style="4" bestFit="1" customWidth="1"/>
    <col min="7" max="7" width="5" style="2" customWidth="1"/>
    <col min="8" max="8" width="6.1796875" style="2" bestFit="1" customWidth="1"/>
    <col min="9" max="9" width="5.7265625" style="3" bestFit="1" customWidth="1"/>
    <col min="10" max="10" width="5.26953125" style="2" bestFit="1" customWidth="1"/>
    <col min="11" max="11" width="7" style="2" bestFit="1" customWidth="1"/>
    <col min="12" max="12" width="6.54296875" style="4" bestFit="1" customWidth="1"/>
    <col min="13" max="13" width="6.54296875" style="4" customWidth="1"/>
    <col min="14" max="14" width="7.26953125" style="2" customWidth="1"/>
    <col min="15" max="15" width="6.453125" style="2" customWidth="1"/>
    <col min="16" max="17" width="11.453125" style="2"/>
    <col min="18" max="19" width="11.453125" style="5"/>
    <col min="20" max="28" width="11.453125" style="6"/>
    <col min="29" max="16384" width="11.453125" style="2"/>
  </cols>
  <sheetData>
    <row r="1" spans="1:21">
      <c r="A1" s="2" t="s">
        <v>6</v>
      </c>
      <c r="B1" s="2">
        <f>Mann!D5</f>
        <v>60</v>
      </c>
    </row>
    <row r="2" spans="1:21">
      <c r="A2" s="2" t="s">
        <v>7</v>
      </c>
      <c r="B2" s="2">
        <f>'2 Männer'!D6</f>
        <v>50</v>
      </c>
    </row>
    <row r="3" spans="1:21">
      <c r="A3" s="2" t="s">
        <v>14</v>
      </c>
      <c r="B3" s="2">
        <f>B1-B2</f>
        <v>10</v>
      </c>
    </row>
    <row r="5" spans="1:21">
      <c r="A5" s="2" t="s">
        <v>3</v>
      </c>
      <c r="B5" s="2">
        <f>Mann!D8</f>
        <v>2</v>
      </c>
    </row>
    <row r="10" spans="1:21" ht="13.5" thickBot="1"/>
    <row r="11" spans="1:21" ht="13.5" thickBot="1">
      <c r="B11" s="271" t="s">
        <v>1</v>
      </c>
      <c r="C11" s="271"/>
      <c r="D11" s="271"/>
      <c r="E11" s="271"/>
      <c r="F11" s="271"/>
      <c r="H11" s="272" t="s">
        <v>1</v>
      </c>
      <c r="I11" s="273"/>
      <c r="J11" s="273"/>
      <c r="K11" s="273"/>
      <c r="L11" s="274"/>
      <c r="M11" s="35"/>
    </row>
    <row r="12" spans="1:21" ht="12.5">
      <c r="A12" s="8" t="s">
        <v>2</v>
      </c>
      <c r="B12" s="8" t="s">
        <v>13</v>
      </c>
      <c r="C12" s="8" t="s">
        <v>8</v>
      </c>
      <c r="D12" s="8" t="s">
        <v>11</v>
      </c>
      <c r="E12" s="8"/>
      <c r="F12" s="9" t="s">
        <v>12</v>
      </c>
      <c r="G12" s="8"/>
      <c r="H12" s="32" t="s">
        <v>13</v>
      </c>
      <c r="I12" s="32" t="s">
        <v>8</v>
      </c>
      <c r="J12" s="32" t="s">
        <v>11</v>
      </c>
      <c r="K12" s="32"/>
      <c r="L12" s="33" t="s">
        <v>12</v>
      </c>
      <c r="M12" s="33"/>
      <c r="N12" s="12" t="s">
        <v>2</v>
      </c>
      <c r="O12" s="12"/>
      <c r="P12" s="12" t="s">
        <v>1</v>
      </c>
      <c r="Q12" s="12" t="s">
        <v>1</v>
      </c>
    </row>
    <row r="13" spans="1:21" ht="12.5">
      <c r="A13" s="13"/>
      <c r="B13" s="14"/>
      <c r="C13" s="15"/>
      <c r="D13" s="14"/>
      <c r="E13" s="14"/>
      <c r="F13" s="16"/>
      <c r="G13" s="5"/>
      <c r="H13" s="14"/>
      <c r="I13" s="15"/>
      <c r="J13" s="14"/>
      <c r="K13" s="14"/>
      <c r="L13" s="16"/>
      <c r="M13" s="16"/>
      <c r="N13" s="20"/>
      <c r="O13" s="20"/>
      <c r="P13" s="20"/>
      <c r="Q13" s="20"/>
    </row>
    <row r="14" spans="1:21" ht="12.5">
      <c r="A14" s="21">
        <v>0</v>
      </c>
      <c r="B14" s="22">
        <f>Absterbeordnung!B8</f>
        <v>100000</v>
      </c>
      <c r="C14" s="15"/>
      <c r="D14" s="22"/>
      <c r="E14" s="22"/>
      <c r="F14" s="16"/>
      <c r="G14" s="23"/>
      <c r="H14" s="14">
        <f t="shared" ref="H14:H45" si="0">B14</f>
        <v>100000</v>
      </c>
      <c r="I14" s="15"/>
      <c r="J14" s="22"/>
      <c r="K14" s="22"/>
      <c r="L14" s="16"/>
      <c r="M14" s="16"/>
      <c r="N14" s="6">
        <v>0</v>
      </c>
      <c r="O14" s="6">
        <f t="shared" ref="O14:O45" si="1">N14+$B$3</f>
        <v>10</v>
      </c>
      <c r="P14" s="6">
        <f t="shared" ref="P14:P45" si="2">B14</f>
        <v>100000</v>
      </c>
      <c r="Q14" s="6">
        <f t="shared" ref="Q14:Q45" si="3">B14</f>
        <v>100000</v>
      </c>
      <c r="R14" s="5" t="e">
        <f t="shared" ref="R14:R45" si="4">LOOKUP(N14,$O$14:$O$136,$Q$14:$Q$136)</f>
        <v>#N/A</v>
      </c>
      <c r="T14" s="20" t="e">
        <f>SUM(S14:$S$136)</f>
        <v>#N/A</v>
      </c>
    </row>
    <row r="15" spans="1:21" ht="12.5">
      <c r="A15" s="21">
        <v>1</v>
      </c>
      <c r="B15" s="22">
        <f>Absterbeordnung!B9</f>
        <v>99662.027200323122</v>
      </c>
      <c r="C15" s="15">
        <f t="shared" ref="C15:C46" si="5">1/(((1+($B$5/100))^A15))</f>
        <v>0.98039215686274506</v>
      </c>
      <c r="D15" s="14">
        <f t="shared" ref="D15:D46" si="6">B15*C15</f>
        <v>97707.869804238348</v>
      </c>
      <c r="E15" s="14">
        <f>SUM(D15:$D$127)</f>
        <v>3889241.8267829563</v>
      </c>
      <c r="F15" s="16">
        <f t="shared" ref="F15:F46" si="7">E15/D15</f>
        <v>39.80479601668943</v>
      </c>
      <c r="G15" s="5"/>
      <c r="H15" s="14">
        <f t="shared" si="0"/>
        <v>99662.027200323122</v>
      </c>
      <c r="I15" s="15">
        <f t="shared" ref="I15:I46" si="8">1/(((1+($B$5/100))^A15))</f>
        <v>0.98039215686274506</v>
      </c>
      <c r="J15" s="14">
        <f t="shared" ref="J15:J46" si="9">H15*I15</f>
        <v>97707.869804238348</v>
      </c>
      <c r="K15" s="14">
        <f>SUM($J15:J$127)</f>
        <v>3889241.8267829563</v>
      </c>
      <c r="L15" s="16">
        <f t="shared" ref="L15:L46" si="10">K15/J15</f>
        <v>39.80479601668943</v>
      </c>
      <c r="M15" s="16"/>
      <c r="N15" s="6">
        <v>1</v>
      </c>
      <c r="O15" s="6">
        <f t="shared" si="1"/>
        <v>11</v>
      </c>
      <c r="P15" s="6">
        <f t="shared" si="2"/>
        <v>99662.027200323122</v>
      </c>
      <c r="Q15" s="6">
        <f t="shared" si="3"/>
        <v>99662.027200323122</v>
      </c>
      <c r="R15" s="5" t="e">
        <f t="shared" si="4"/>
        <v>#N/A</v>
      </c>
      <c r="S15" s="5" t="e">
        <f t="shared" ref="S15:S46" si="11">P15*R15*I15</f>
        <v>#N/A</v>
      </c>
      <c r="T15" s="20" t="e">
        <f>SUM(S15:$S$136)</f>
        <v>#N/A</v>
      </c>
      <c r="U15" s="6" t="e">
        <f t="shared" ref="U15:U46" si="12">T15/S15</f>
        <v>#N/A</v>
      </c>
    </row>
    <row r="16" spans="1:21" ht="12.5">
      <c r="A16" s="21">
        <v>2</v>
      </c>
      <c r="B16" s="22">
        <f>Absterbeordnung!B10</f>
        <v>99638.259501378954</v>
      </c>
      <c r="C16" s="15">
        <f t="shared" si="5"/>
        <v>0.96116878123798544</v>
      </c>
      <c r="D16" s="14">
        <f t="shared" si="6"/>
        <v>95769.184449614535</v>
      </c>
      <c r="E16" s="14">
        <f>SUM(D16:$D$127)</f>
        <v>3791533.9569787178</v>
      </c>
      <c r="F16" s="16">
        <f t="shared" si="7"/>
        <v>39.590333558426565</v>
      </c>
      <c r="G16" s="5"/>
      <c r="H16" s="14">
        <f t="shared" si="0"/>
        <v>99638.259501378954</v>
      </c>
      <c r="I16" s="15">
        <f t="shared" si="8"/>
        <v>0.96116878123798544</v>
      </c>
      <c r="J16" s="14">
        <f t="shared" si="9"/>
        <v>95769.184449614535</v>
      </c>
      <c r="K16" s="14">
        <f>SUM($J16:J$127)</f>
        <v>3791533.9569787178</v>
      </c>
      <c r="L16" s="16">
        <f t="shared" si="10"/>
        <v>39.590333558426565</v>
      </c>
      <c r="M16" s="16"/>
      <c r="N16" s="6">
        <v>2</v>
      </c>
      <c r="O16" s="6">
        <f t="shared" si="1"/>
        <v>12</v>
      </c>
      <c r="P16" s="6">
        <f t="shared" si="2"/>
        <v>99638.259501378954</v>
      </c>
      <c r="Q16" s="6">
        <f t="shared" si="3"/>
        <v>99638.259501378954</v>
      </c>
      <c r="R16" s="5" t="e">
        <f t="shared" si="4"/>
        <v>#N/A</v>
      </c>
      <c r="S16" s="5" t="e">
        <f t="shared" si="11"/>
        <v>#N/A</v>
      </c>
      <c r="T16" s="20" t="e">
        <f>SUM(S16:$S$136)</f>
        <v>#N/A</v>
      </c>
      <c r="U16" s="6" t="e">
        <f t="shared" si="12"/>
        <v>#N/A</v>
      </c>
    </row>
    <row r="17" spans="1:21" ht="12.5">
      <c r="A17" s="21">
        <v>3</v>
      </c>
      <c r="B17" s="22">
        <f>Absterbeordnung!B11</f>
        <v>99620.928524922594</v>
      </c>
      <c r="C17" s="15">
        <f t="shared" si="5"/>
        <v>0.94232233454704462</v>
      </c>
      <c r="D17" s="14">
        <f t="shared" si="6"/>
        <v>93875.025937349332</v>
      </c>
      <c r="E17" s="14">
        <f>SUM(D17:$D$127)</f>
        <v>3695764.7725291033</v>
      </c>
      <c r="F17" s="16">
        <f t="shared" si="7"/>
        <v>39.368988030912469</v>
      </c>
      <c r="G17" s="5"/>
      <c r="H17" s="14">
        <f t="shared" si="0"/>
        <v>99620.928524922594</v>
      </c>
      <c r="I17" s="15">
        <f t="shared" si="8"/>
        <v>0.94232233454704462</v>
      </c>
      <c r="J17" s="14">
        <f t="shared" si="9"/>
        <v>93875.025937349332</v>
      </c>
      <c r="K17" s="14">
        <f>SUM($J17:J$127)</f>
        <v>3695764.7725291033</v>
      </c>
      <c r="L17" s="16">
        <f t="shared" si="10"/>
        <v>39.368988030912469</v>
      </c>
      <c r="M17" s="16"/>
      <c r="N17" s="6">
        <v>3</v>
      </c>
      <c r="O17" s="6">
        <f t="shared" si="1"/>
        <v>13</v>
      </c>
      <c r="P17" s="6">
        <f t="shared" si="2"/>
        <v>99620.928524922594</v>
      </c>
      <c r="Q17" s="6">
        <f t="shared" si="3"/>
        <v>99620.928524922594</v>
      </c>
      <c r="R17" s="5" t="e">
        <f t="shared" si="4"/>
        <v>#N/A</v>
      </c>
      <c r="S17" s="5" t="e">
        <f t="shared" si="11"/>
        <v>#N/A</v>
      </c>
      <c r="T17" s="20" t="e">
        <f>SUM(S17:$S$136)</f>
        <v>#N/A</v>
      </c>
      <c r="U17" s="6" t="e">
        <f t="shared" si="12"/>
        <v>#N/A</v>
      </c>
    </row>
    <row r="18" spans="1:21" ht="12.5">
      <c r="A18" s="21">
        <v>4</v>
      </c>
      <c r="B18" s="22">
        <f>Absterbeordnung!B12</f>
        <v>99607.983721068449</v>
      </c>
      <c r="C18" s="15">
        <f t="shared" si="5"/>
        <v>0.9238454260265142</v>
      </c>
      <c r="D18" s="14">
        <f t="shared" si="6"/>
        <v>92022.380156432569</v>
      </c>
      <c r="E18" s="14">
        <f>SUM(D18:$D$127)</f>
        <v>3601889.7465917533</v>
      </c>
      <c r="F18" s="16">
        <f t="shared" si="7"/>
        <v>39.141453855776767</v>
      </c>
      <c r="G18" s="5"/>
      <c r="H18" s="14">
        <f t="shared" si="0"/>
        <v>99607.983721068449</v>
      </c>
      <c r="I18" s="15">
        <f t="shared" si="8"/>
        <v>0.9238454260265142</v>
      </c>
      <c r="J18" s="14">
        <f t="shared" si="9"/>
        <v>92022.380156432569</v>
      </c>
      <c r="K18" s="14">
        <f>SUM($J18:J$127)</f>
        <v>3601889.7465917533</v>
      </c>
      <c r="L18" s="16">
        <f t="shared" si="10"/>
        <v>39.141453855776767</v>
      </c>
      <c r="M18" s="16"/>
      <c r="N18" s="6">
        <v>4</v>
      </c>
      <c r="O18" s="6">
        <f t="shared" si="1"/>
        <v>14</v>
      </c>
      <c r="P18" s="6">
        <f t="shared" si="2"/>
        <v>99607.983721068449</v>
      </c>
      <c r="Q18" s="6">
        <f t="shared" si="3"/>
        <v>99607.983721068449</v>
      </c>
      <c r="R18" s="5" t="e">
        <f t="shared" si="4"/>
        <v>#N/A</v>
      </c>
      <c r="S18" s="5" t="e">
        <f t="shared" si="11"/>
        <v>#N/A</v>
      </c>
      <c r="T18" s="20" t="e">
        <f>SUM(S18:$S$136)</f>
        <v>#N/A</v>
      </c>
      <c r="U18" s="6" t="e">
        <f t="shared" si="12"/>
        <v>#N/A</v>
      </c>
    </row>
    <row r="19" spans="1:21" ht="12.5">
      <c r="A19" s="21">
        <v>5</v>
      </c>
      <c r="B19" s="22">
        <f>Absterbeordnung!B13</f>
        <v>99595.196952604339</v>
      </c>
      <c r="C19" s="15">
        <f t="shared" si="5"/>
        <v>0.90573080982991594</v>
      </c>
      <c r="D19" s="14">
        <f t="shared" si="6"/>
        <v>90206.438391052303</v>
      </c>
      <c r="E19" s="14">
        <f>SUM(D19:$D$127)</f>
        <v>3509867.3664353215</v>
      </c>
      <c r="F19" s="16">
        <f t="shared" si="7"/>
        <v>38.90927775265618</v>
      </c>
      <c r="G19" s="5"/>
      <c r="H19" s="14">
        <f t="shared" si="0"/>
        <v>99595.196952604339</v>
      </c>
      <c r="I19" s="15">
        <f t="shared" si="8"/>
        <v>0.90573080982991594</v>
      </c>
      <c r="J19" s="14">
        <f t="shared" si="9"/>
        <v>90206.438391052303</v>
      </c>
      <c r="K19" s="14">
        <f>SUM($J19:J$127)</f>
        <v>3509867.3664353215</v>
      </c>
      <c r="L19" s="16">
        <f t="shared" si="10"/>
        <v>38.90927775265618</v>
      </c>
      <c r="M19" s="16"/>
      <c r="N19" s="6">
        <v>5</v>
      </c>
      <c r="O19" s="6">
        <f t="shared" si="1"/>
        <v>15</v>
      </c>
      <c r="P19" s="6">
        <f t="shared" si="2"/>
        <v>99595.196952604339</v>
      </c>
      <c r="Q19" s="6">
        <f t="shared" si="3"/>
        <v>99595.196952604339</v>
      </c>
      <c r="R19" s="5" t="e">
        <f t="shared" si="4"/>
        <v>#N/A</v>
      </c>
      <c r="S19" s="5" t="e">
        <f t="shared" si="11"/>
        <v>#N/A</v>
      </c>
      <c r="T19" s="20" t="e">
        <f>SUM(S19:$S$136)</f>
        <v>#N/A</v>
      </c>
      <c r="U19" s="6" t="e">
        <f t="shared" si="12"/>
        <v>#N/A</v>
      </c>
    </row>
    <row r="20" spans="1:21" ht="12.5">
      <c r="A20" s="21">
        <v>6</v>
      </c>
      <c r="B20" s="22">
        <f>Absterbeordnung!B14</f>
        <v>99585.446383541363</v>
      </c>
      <c r="C20" s="15">
        <f t="shared" si="5"/>
        <v>0.88797138218619198</v>
      </c>
      <c r="D20" s="14">
        <f t="shared" si="6"/>
        <v>88429.026470822137</v>
      </c>
      <c r="E20" s="14">
        <f>SUM(D20:$D$127)</f>
        <v>3419660.9280442689</v>
      </c>
      <c r="F20" s="16">
        <f t="shared" si="7"/>
        <v>38.671249300393612</v>
      </c>
      <c r="G20" s="5"/>
      <c r="H20" s="14">
        <f t="shared" si="0"/>
        <v>99585.446383541363</v>
      </c>
      <c r="I20" s="15">
        <f t="shared" si="8"/>
        <v>0.88797138218619198</v>
      </c>
      <c r="J20" s="14">
        <f t="shared" si="9"/>
        <v>88429.026470822137</v>
      </c>
      <c r="K20" s="14">
        <f>SUM($J20:J$127)</f>
        <v>3419660.9280442689</v>
      </c>
      <c r="L20" s="16">
        <f t="shared" si="10"/>
        <v>38.671249300393612</v>
      </c>
      <c r="M20" s="16"/>
      <c r="N20" s="6">
        <v>6</v>
      </c>
      <c r="O20" s="6">
        <f t="shared" si="1"/>
        <v>16</v>
      </c>
      <c r="P20" s="6">
        <f t="shared" si="2"/>
        <v>99585.446383541363</v>
      </c>
      <c r="Q20" s="6">
        <f t="shared" si="3"/>
        <v>99585.446383541363</v>
      </c>
      <c r="R20" s="5" t="e">
        <f t="shared" si="4"/>
        <v>#N/A</v>
      </c>
      <c r="S20" s="5" t="e">
        <f t="shared" si="11"/>
        <v>#N/A</v>
      </c>
      <c r="T20" s="20" t="e">
        <f>SUM(S20:$S$136)</f>
        <v>#N/A</v>
      </c>
      <c r="U20" s="6" t="e">
        <f t="shared" si="12"/>
        <v>#N/A</v>
      </c>
    </row>
    <row r="21" spans="1:21" ht="12.5">
      <c r="A21" s="21">
        <v>7</v>
      </c>
      <c r="B21" s="22">
        <f>Absterbeordnung!B15</f>
        <v>99574.438893385828</v>
      </c>
      <c r="C21" s="15">
        <f t="shared" si="5"/>
        <v>0.87056017861391388</v>
      </c>
      <c r="D21" s="14">
        <f t="shared" si="6"/>
        <v>86685.541308406217</v>
      </c>
      <c r="E21" s="14">
        <f>SUM(D21:$D$127)</f>
        <v>3331231.9015734466</v>
      </c>
      <c r="F21" s="16">
        <f t="shared" si="7"/>
        <v>38.428921955066627</v>
      </c>
      <c r="G21" s="5"/>
      <c r="H21" s="14">
        <f t="shared" si="0"/>
        <v>99574.438893385828</v>
      </c>
      <c r="I21" s="15">
        <f t="shared" si="8"/>
        <v>0.87056017861391388</v>
      </c>
      <c r="J21" s="14">
        <f t="shared" si="9"/>
        <v>86685.541308406217</v>
      </c>
      <c r="K21" s="14">
        <f>SUM($J21:J$127)</f>
        <v>3331231.9015734466</v>
      </c>
      <c r="L21" s="16">
        <f t="shared" si="10"/>
        <v>38.428921955066627</v>
      </c>
      <c r="M21" s="16"/>
      <c r="N21" s="6">
        <v>7</v>
      </c>
      <c r="O21" s="6">
        <f t="shared" si="1"/>
        <v>17</v>
      </c>
      <c r="P21" s="6">
        <f t="shared" si="2"/>
        <v>99574.438893385828</v>
      </c>
      <c r="Q21" s="6">
        <f t="shared" si="3"/>
        <v>99574.438893385828</v>
      </c>
      <c r="R21" s="5" t="e">
        <f t="shared" si="4"/>
        <v>#N/A</v>
      </c>
      <c r="S21" s="5" t="e">
        <f t="shared" si="11"/>
        <v>#N/A</v>
      </c>
      <c r="T21" s="20" t="e">
        <f>SUM(S21:$S$136)</f>
        <v>#N/A</v>
      </c>
      <c r="U21" s="6" t="e">
        <f t="shared" si="12"/>
        <v>#N/A</v>
      </c>
    </row>
    <row r="22" spans="1:21" ht="12.5">
      <c r="A22" s="21">
        <v>8</v>
      </c>
      <c r="B22" s="22">
        <f>Absterbeordnung!B16</f>
        <v>99565.249060274</v>
      </c>
      <c r="C22" s="15">
        <f t="shared" si="5"/>
        <v>0.85349037119011162</v>
      </c>
      <c r="D22" s="14">
        <f t="shared" si="6"/>
        <v>84977.981378089171</v>
      </c>
      <c r="E22" s="14">
        <f>SUM(D22:$D$127)</f>
        <v>3244546.3602650403</v>
      </c>
      <c r="F22" s="16">
        <f t="shared" si="7"/>
        <v>38.181024162355762</v>
      </c>
      <c r="G22" s="5"/>
      <c r="H22" s="14">
        <f t="shared" si="0"/>
        <v>99565.249060274</v>
      </c>
      <c r="I22" s="15">
        <f t="shared" si="8"/>
        <v>0.85349037119011162</v>
      </c>
      <c r="J22" s="14">
        <f t="shared" si="9"/>
        <v>84977.981378089171</v>
      </c>
      <c r="K22" s="14">
        <f>SUM($J22:J$127)</f>
        <v>3244546.3602650403</v>
      </c>
      <c r="L22" s="16">
        <f t="shared" si="10"/>
        <v>38.181024162355762</v>
      </c>
      <c r="M22" s="16"/>
      <c r="N22" s="6">
        <v>8</v>
      </c>
      <c r="O22" s="6">
        <f t="shared" si="1"/>
        <v>18</v>
      </c>
      <c r="P22" s="6">
        <f t="shared" si="2"/>
        <v>99565.249060274</v>
      </c>
      <c r="Q22" s="6">
        <f t="shared" si="3"/>
        <v>99565.249060274</v>
      </c>
      <c r="R22" s="5" t="e">
        <f t="shared" si="4"/>
        <v>#N/A</v>
      </c>
      <c r="S22" s="5" t="e">
        <f t="shared" si="11"/>
        <v>#N/A</v>
      </c>
      <c r="T22" s="20" t="e">
        <f>SUM(S22:$S$136)</f>
        <v>#N/A</v>
      </c>
      <c r="U22" s="6" t="e">
        <f t="shared" si="12"/>
        <v>#N/A</v>
      </c>
    </row>
    <row r="23" spans="1:21" ht="12.5">
      <c r="A23" s="21">
        <v>9</v>
      </c>
      <c r="B23" s="22">
        <f>Absterbeordnung!B17</f>
        <v>99555.942228449101</v>
      </c>
      <c r="C23" s="15">
        <f t="shared" si="5"/>
        <v>0.83675526587265847</v>
      </c>
      <c r="D23" s="14">
        <f t="shared" si="6"/>
        <v>83303.958908568951</v>
      </c>
      <c r="E23" s="14">
        <f>SUM(D23:$D$127)</f>
        <v>3159568.3788869511</v>
      </c>
      <c r="F23" s="16">
        <f t="shared" si="7"/>
        <v>37.928189971796719</v>
      </c>
      <c r="G23" s="5"/>
      <c r="H23" s="14">
        <f t="shared" si="0"/>
        <v>99555.942228449101</v>
      </c>
      <c r="I23" s="15">
        <f t="shared" si="8"/>
        <v>0.83675526587265847</v>
      </c>
      <c r="J23" s="14">
        <f t="shared" si="9"/>
        <v>83303.958908568951</v>
      </c>
      <c r="K23" s="14">
        <f>SUM($J23:J$127)</f>
        <v>3159568.3788869511</v>
      </c>
      <c r="L23" s="16">
        <f t="shared" si="10"/>
        <v>37.928189971796719</v>
      </c>
      <c r="M23" s="16"/>
      <c r="N23" s="6">
        <v>9</v>
      </c>
      <c r="O23" s="6">
        <f t="shared" si="1"/>
        <v>19</v>
      </c>
      <c r="P23" s="6">
        <f t="shared" si="2"/>
        <v>99555.942228449101</v>
      </c>
      <c r="Q23" s="6">
        <f t="shared" si="3"/>
        <v>99555.942228449101</v>
      </c>
      <c r="R23" s="5" t="e">
        <f t="shared" si="4"/>
        <v>#N/A</v>
      </c>
      <c r="S23" s="5" t="e">
        <f t="shared" si="11"/>
        <v>#N/A</v>
      </c>
      <c r="T23" s="20" t="e">
        <f>SUM(S23:$S$136)</f>
        <v>#N/A</v>
      </c>
      <c r="U23" s="6" t="e">
        <f t="shared" si="12"/>
        <v>#N/A</v>
      </c>
    </row>
    <row r="24" spans="1:21" ht="12.5">
      <c r="A24" s="21">
        <v>10</v>
      </c>
      <c r="B24" s="22">
        <f>Absterbeordnung!B18</f>
        <v>99547.805165975762</v>
      </c>
      <c r="C24" s="15">
        <f t="shared" si="5"/>
        <v>0.82034829987515534</v>
      </c>
      <c r="D24" s="14">
        <f t="shared" si="6"/>
        <v>81663.872724211426</v>
      </c>
      <c r="E24" s="14">
        <f>SUM(D24:$D$127)</f>
        <v>3076264.4199783821</v>
      </c>
      <c r="F24" s="16">
        <f t="shared" si="7"/>
        <v>37.669832661099619</v>
      </c>
      <c r="G24" s="5"/>
      <c r="H24" s="14">
        <f t="shared" si="0"/>
        <v>99547.805165975762</v>
      </c>
      <c r="I24" s="15">
        <f t="shared" si="8"/>
        <v>0.82034829987515534</v>
      </c>
      <c r="J24" s="14">
        <f t="shared" si="9"/>
        <v>81663.872724211426</v>
      </c>
      <c r="K24" s="14">
        <f>SUM($J24:J$127)</f>
        <v>3076264.4199783821</v>
      </c>
      <c r="L24" s="16">
        <f t="shared" si="10"/>
        <v>37.669832661099619</v>
      </c>
      <c r="M24" s="16"/>
      <c r="N24" s="6">
        <v>10</v>
      </c>
      <c r="O24" s="6">
        <f t="shared" si="1"/>
        <v>20</v>
      </c>
      <c r="P24" s="6">
        <f t="shared" si="2"/>
        <v>99547.805165975762</v>
      </c>
      <c r="Q24" s="6">
        <f t="shared" si="3"/>
        <v>99547.805165975762</v>
      </c>
      <c r="R24" s="5">
        <f t="shared" si="4"/>
        <v>100000</v>
      </c>
      <c r="S24" s="5">
        <f t="shared" si="11"/>
        <v>8166387272.4211426</v>
      </c>
      <c r="T24" s="20">
        <f>SUM(S24:$S$136)</f>
        <v>299001722913.79047</v>
      </c>
      <c r="U24" s="6">
        <f t="shared" si="12"/>
        <v>36.613708478356727</v>
      </c>
    </row>
    <row r="25" spans="1:21" ht="12.5">
      <c r="A25" s="21">
        <v>11</v>
      </c>
      <c r="B25" s="22">
        <f>Absterbeordnung!B19</f>
        <v>99540.357318504815</v>
      </c>
      <c r="C25" s="15">
        <f t="shared" si="5"/>
        <v>0.80426303909328967</v>
      </c>
      <c r="D25" s="14">
        <f t="shared" si="6"/>
        <v>80056.630289412657</v>
      </c>
      <c r="E25" s="14">
        <f>SUM(D25:$D$127)</f>
        <v>2994600.5472541708</v>
      </c>
      <c r="F25" s="16">
        <f t="shared" si="7"/>
        <v>37.406027913345753</v>
      </c>
      <c r="G25" s="5"/>
      <c r="H25" s="14">
        <f t="shared" si="0"/>
        <v>99540.357318504815</v>
      </c>
      <c r="I25" s="15">
        <f t="shared" si="8"/>
        <v>0.80426303909328967</v>
      </c>
      <c r="J25" s="14">
        <f t="shared" si="9"/>
        <v>80056.630289412657</v>
      </c>
      <c r="K25" s="14">
        <f>SUM($J25:J$127)</f>
        <v>2994600.5472541708</v>
      </c>
      <c r="L25" s="16">
        <f t="shared" si="10"/>
        <v>37.406027913345753</v>
      </c>
      <c r="M25" s="16"/>
      <c r="N25" s="6">
        <v>11</v>
      </c>
      <c r="O25" s="6">
        <f t="shared" si="1"/>
        <v>21</v>
      </c>
      <c r="P25" s="6">
        <f t="shared" si="2"/>
        <v>99540.357318504815</v>
      </c>
      <c r="Q25" s="6">
        <f t="shared" si="3"/>
        <v>99540.357318504815</v>
      </c>
      <c r="R25" s="5">
        <f t="shared" si="4"/>
        <v>99662.027200323122</v>
      </c>
      <c r="S25" s="5">
        <f t="shared" si="11"/>
        <v>7978606065.4696569</v>
      </c>
      <c r="T25" s="20">
        <f>SUM(S25:$S$136)</f>
        <v>290835335641.36938</v>
      </c>
      <c r="U25" s="6">
        <f t="shared" si="12"/>
        <v>36.451898145475049</v>
      </c>
    </row>
    <row r="26" spans="1:21" ht="12.5">
      <c r="A26" s="21">
        <v>12</v>
      </c>
      <c r="B26" s="22">
        <f>Absterbeordnung!B20</f>
        <v>99533.309797778973</v>
      </c>
      <c r="C26" s="15">
        <f t="shared" si="5"/>
        <v>0.78849317558165644</v>
      </c>
      <c r="D26" s="14">
        <f t="shared" si="6"/>
        <v>78481.335518603548</v>
      </c>
      <c r="E26" s="14">
        <f>SUM(D26:$D$127)</f>
        <v>2914543.9169647582</v>
      </c>
      <c r="F26" s="16">
        <f t="shared" si="7"/>
        <v>37.136777779143202</v>
      </c>
      <c r="G26" s="5"/>
      <c r="H26" s="14">
        <f t="shared" si="0"/>
        <v>99533.309797778973</v>
      </c>
      <c r="I26" s="15">
        <f t="shared" si="8"/>
        <v>0.78849317558165644</v>
      </c>
      <c r="J26" s="14">
        <f t="shared" si="9"/>
        <v>78481.335518603548</v>
      </c>
      <c r="K26" s="14">
        <f>SUM($J26:J$127)</f>
        <v>2914543.9169647582</v>
      </c>
      <c r="L26" s="16">
        <f t="shared" si="10"/>
        <v>37.136777779143202</v>
      </c>
      <c r="M26" s="16"/>
      <c r="N26" s="6">
        <v>12</v>
      </c>
      <c r="O26" s="6">
        <f t="shared" si="1"/>
        <v>22</v>
      </c>
      <c r="P26" s="6">
        <f t="shared" si="2"/>
        <v>99533.309797778973</v>
      </c>
      <c r="Q26" s="6">
        <f t="shared" si="3"/>
        <v>99533.309797778973</v>
      </c>
      <c r="R26" s="5">
        <f t="shared" si="4"/>
        <v>99638.259501378954</v>
      </c>
      <c r="S26" s="5">
        <f t="shared" si="11"/>
        <v>7819743674.417408</v>
      </c>
      <c r="T26" s="20">
        <f>SUM(S26:$S$136)</f>
        <v>282856729575.89978</v>
      </c>
      <c r="U26" s="6">
        <f t="shared" si="12"/>
        <v>36.172122943271972</v>
      </c>
    </row>
    <row r="27" spans="1:21" ht="12.5">
      <c r="A27" s="21">
        <v>13</v>
      </c>
      <c r="B27" s="22">
        <f>Absterbeordnung!B21</f>
        <v>99525.459791557558</v>
      </c>
      <c r="C27" s="15">
        <f t="shared" si="5"/>
        <v>0.77303252508005538</v>
      </c>
      <c r="D27" s="14">
        <f t="shared" si="6"/>
        <v>76936.417492421257</v>
      </c>
      <c r="E27" s="14">
        <f>SUM(D27:$D$127)</f>
        <v>2836062.5814461545</v>
      </c>
      <c r="F27" s="16">
        <f t="shared" si="7"/>
        <v>36.862420604982361</v>
      </c>
      <c r="G27" s="5"/>
      <c r="H27" s="14">
        <f t="shared" si="0"/>
        <v>99525.459791557558</v>
      </c>
      <c r="I27" s="15">
        <f t="shared" si="8"/>
        <v>0.77303252508005538</v>
      </c>
      <c r="J27" s="14">
        <f t="shared" si="9"/>
        <v>76936.417492421257</v>
      </c>
      <c r="K27" s="14">
        <f>SUM($J27:J$127)</f>
        <v>2836062.5814461545</v>
      </c>
      <c r="L27" s="16">
        <f t="shared" si="10"/>
        <v>36.862420604982361</v>
      </c>
      <c r="M27" s="16"/>
      <c r="N27" s="6">
        <v>13</v>
      </c>
      <c r="O27" s="6">
        <f t="shared" si="1"/>
        <v>23</v>
      </c>
      <c r="P27" s="6">
        <f t="shared" si="2"/>
        <v>99525.459791557558</v>
      </c>
      <c r="Q27" s="6">
        <f t="shared" si="3"/>
        <v>99525.459791557558</v>
      </c>
      <c r="R27" s="5">
        <f t="shared" si="4"/>
        <v>99620.928524922594</v>
      </c>
      <c r="S27" s="5">
        <f t="shared" si="11"/>
        <v>7664477347.9761028</v>
      </c>
      <c r="T27" s="20">
        <f>SUM(S27:$S$136)</f>
        <v>275036985901.48242</v>
      </c>
      <c r="U27" s="6">
        <f t="shared" si="12"/>
        <v>35.884636800982811</v>
      </c>
    </row>
    <row r="28" spans="1:21" ht="12.5">
      <c r="A28" s="21">
        <v>14</v>
      </c>
      <c r="B28" s="22">
        <f>Absterbeordnung!B22</f>
        <v>99514.334218225602</v>
      </c>
      <c r="C28" s="15">
        <f t="shared" si="5"/>
        <v>0.75787502458828948</v>
      </c>
      <c r="D28" s="14">
        <f t="shared" si="6"/>
        <v>75419.428492524981</v>
      </c>
      <c r="E28" s="14">
        <f>SUM(D28:$D$127)</f>
        <v>2759126.1639537336</v>
      </c>
      <c r="F28" s="16">
        <f t="shared" si="7"/>
        <v>36.583758576574176</v>
      </c>
      <c r="G28" s="5"/>
      <c r="H28" s="14">
        <f t="shared" si="0"/>
        <v>99514.334218225602</v>
      </c>
      <c r="I28" s="15">
        <f t="shared" si="8"/>
        <v>0.75787502458828948</v>
      </c>
      <c r="J28" s="14">
        <f t="shared" si="9"/>
        <v>75419.428492524981</v>
      </c>
      <c r="K28" s="14">
        <f>SUM($J28:J$127)</f>
        <v>2759126.1639537336</v>
      </c>
      <c r="L28" s="16">
        <f t="shared" si="10"/>
        <v>36.583758576574176</v>
      </c>
      <c r="M28" s="16"/>
      <c r="N28" s="6">
        <v>14</v>
      </c>
      <c r="O28" s="6">
        <f t="shared" si="1"/>
        <v>24</v>
      </c>
      <c r="P28" s="6">
        <f t="shared" si="2"/>
        <v>99514.334218225602</v>
      </c>
      <c r="Q28" s="6">
        <f t="shared" si="3"/>
        <v>99514.334218225602</v>
      </c>
      <c r="R28" s="5">
        <f t="shared" si="4"/>
        <v>99607.983721068449</v>
      </c>
      <c r="S28" s="5">
        <f t="shared" si="11"/>
        <v>7512377205.5357151</v>
      </c>
      <c r="T28" s="20">
        <f>SUM(S28:$S$136)</f>
        <v>267372508553.50638</v>
      </c>
      <c r="U28" s="6">
        <f t="shared" si="12"/>
        <v>35.590932302558649</v>
      </c>
    </row>
    <row r="29" spans="1:21" ht="12.5">
      <c r="A29" s="21">
        <v>15</v>
      </c>
      <c r="B29" s="22">
        <f>Absterbeordnung!B23</f>
        <v>99500.173003374293</v>
      </c>
      <c r="C29" s="15">
        <f t="shared" si="5"/>
        <v>0.74301472998851925</v>
      </c>
      <c r="D29" s="14">
        <f t="shared" si="6"/>
        <v>73930.09417791311</v>
      </c>
      <c r="E29" s="14">
        <f>SUM(D29:$D$127)</f>
        <v>2683706.7354612085</v>
      </c>
      <c r="F29" s="16">
        <f t="shared" si="7"/>
        <v>36.300599441992539</v>
      </c>
      <c r="G29" s="5"/>
      <c r="H29" s="14">
        <f t="shared" si="0"/>
        <v>99500.173003374293</v>
      </c>
      <c r="I29" s="15">
        <f t="shared" si="8"/>
        <v>0.74301472998851925</v>
      </c>
      <c r="J29" s="14">
        <f t="shared" si="9"/>
        <v>73930.09417791311</v>
      </c>
      <c r="K29" s="14">
        <f>SUM($J29:J$127)</f>
        <v>2683706.7354612085</v>
      </c>
      <c r="L29" s="16">
        <f t="shared" si="10"/>
        <v>36.300599441992539</v>
      </c>
      <c r="M29" s="16"/>
      <c r="N29" s="6">
        <v>15</v>
      </c>
      <c r="O29" s="6">
        <f t="shared" si="1"/>
        <v>25</v>
      </c>
      <c r="P29" s="6">
        <f t="shared" si="2"/>
        <v>99500.173003374293</v>
      </c>
      <c r="Q29" s="6">
        <f t="shared" si="3"/>
        <v>99500.173003374293</v>
      </c>
      <c r="R29" s="5">
        <f t="shared" si="4"/>
        <v>99595.196952604339</v>
      </c>
      <c r="S29" s="5">
        <f t="shared" si="11"/>
        <v>7363082290.3738432</v>
      </c>
      <c r="T29" s="20">
        <f>SUM(S29:$S$136)</f>
        <v>259860131347.9707</v>
      </c>
      <c r="U29" s="6">
        <f t="shared" si="12"/>
        <v>35.292303019307546</v>
      </c>
    </row>
    <row r="30" spans="1:21" ht="12.5">
      <c r="A30" s="21">
        <v>16</v>
      </c>
      <c r="B30" s="22">
        <f>Absterbeordnung!B24</f>
        <v>99483.001124128161</v>
      </c>
      <c r="C30" s="15">
        <f t="shared" si="5"/>
        <v>0.72844581371423445</v>
      </c>
      <c r="D30" s="14">
        <f t="shared" si="6"/>
        <v>72467.975704599638</v>
      </c>
      <c r="E30" s="14">
        <f>SUM(D30:$D$127)</f>
        <v>2609776.6412832947</v>
      </c>
      <c r="F30" s="16">
        <f t="shared" si="7"/>
        <v>36.012826574892841</v>
      </c>
      <c r="G30" s="5"/>
      <c r="H30" s="14">
        <f t="shared" si="0"/>
        <v>99483.001124128161</v>
      </c>
      <c r="I30" s="15">
        <f t="shared" si="8"/>
        <v>0.72844581371423445</v>
      </c>
      <c r="J30" s="14">
        <f t="shared" si="9"/>
        <v>72467.975704599638</v>
      </c>
      <c r="K30" s="14">
        <f>SUM($J30:J$127)</f>
        <v>2609776.6412832947</v>
      </c>
      <c r="L30" s="16">
        <f t="shared" si="10"/>
        <v>36.012826574892841</v>
      </c>
      <c r="M30" s="16"/>
      <c r="N30" s="6">
        <v>16</v>
      </c>
      <c r="O30" s="6">
        <f t="shared" si="1"/>
        <v>26</v>
      </c>
      <c r="P30" s="6">
        <f t="shared" si="2"/>
        <v>99483.001124128161</v>
      </c>
      <c r="Q30" s="6">
        <f t="shared" si="3"/>
        <v>99483.001124128161</v>
      </c>
      <c r="R30" s="5">
        <f t="shared" si="4"/>
        <v>99585.446383541363</v>
      </c>
      <c r="S30" s="5">
        <f t="shared" si="11"/>
        <v>7216755709.0541859</v>
      </c>
      <c r="T30" s="20">
        <f>SUM(S30:$S$136)</f>
        <v>252497049057.59686</v>
      </c>
      <c r="U30" s="6">
        <f t="shared" si="12"/>
        <v>34.987612056871001</v>
      </c>
    </row>
    <row r="31" spans="1:21" ht="12.5">
      <c r="A31" s="21">
        <v>17</v>
      </c>
      <c r="B31" s="22">
        <f>Absterbeordnung!B25</f>
        <v>99459.844134764746</v>
      </c>
      <c r="C31" s="15">
        <f t="shared" si="5"/>
        <v>0.7141625624649357</v>
      </c>
      <c r="D31" s="14">
        <f t="shared" si="6"/>
        <v>71030.49714964669</v>
      </c>
      <c r="E31" s="14">
        <f>SUM(D31:$D$127)</f>
        <v>2537308.665578695</v>
      </c>
      <c r="F31" s="16">
        <f t="shared" si="7"/>
        <v>35.721398095146455</v>
      </c>
      <c r="G31" s="5"/>
      <c r="H31" s="14">
        <f t="shared" si="0"/>
        <v>99459.844134764746</v>
      </c>
      <c r="I31" s="15">
        <f t="shared" si="8"/>
        <v>0.7141625624649357</v>
      </c>
      <c r="J31" s="14">
        <f t="shared" si="9"/>
        <v>71030.49714964669</v>
      </c>
      <c r="K31" s="14">
        <f>SUM($J31:J$127)</f>
        <v>2537308.665578695</v>
      </c>
      <c r="L31" s="16">
        <f t="shared" si="10"/>
        <v>35.721398095146455</v>
      </c>
      <c r="M31" s="16"/>
      <c r="N31" s="6">
        <v>17</v>
      </c>
      <c r="O31" s="6">
        <f t="shared" si="1"/>
        <v>27</v>
      </c>
      <c r="P31" s="6">
        <f t="shared" si="2"/>
        <v>99459.844134764746</v>
      </c>
      <c r="Q31" s="6">
        <f t="shared" si="3"/>
        <v>99459.844134764746</v>
      </c>
      <c r="R31" s="5">
        <f t="shared" si="4"/>
        <v>99574.438893385828</v>
      </c>
      <c r="S31" s="5">
        <f t="shared" si="11"/>
        <v>7072821897.9943113</v>
      </c>
      <c r="T31" s="20">
        <f>SUM(S31:$S$136)</f>
        <v>245280293348.54272</v>
      </c>
      <c r="U31" s="6">
        <f t="shared" si="12"/>
        <v>34.679269022467331</v>
      </c>
    </row>
    <row r="32" spans="1:21" ht="12.5">
      <c r="A32" s="21">
        <v>18</v>
      </c>
      <c r="B32" s="22">
        <f>Absterbeordnung!B26</f>
        <v>99430.037555588453</v>
      </c>
      <c r="C32" s="15">
        <f t="shared" si="5"/>
        <v>0.7001593749656233</v>
      </c>
      <c r="D32" s="14">
        <f t="shared" si="6"/>
        <v>69616.872947729265</v>
      </c>
      <c r="E32" s="14">
        <f>SUM(D32:$D$127)</f>
        <v>2466278.1684290483</v>
      </c>
      <c r="F32" s="16">
        <f t="shared" si="7"/>
        <v>35.426442814816092</v>
      </c>
      <c r="G32" s="5"/>
      <c r="H32" s="14">
        <f t="shared" si="0"/>
        <v>99430.037555588453</v>
      </c>
      <c r="I32" s="15">
        <f t="shared" si="8"/>
        <v>0.7001593749656233</v>
      </c>
      <c r="J32" s="14">
        <f t="shared" si="9"/>
        <v>69616.872947729265</v>
      </c>
      <c r="K32" s="14">
        <f>SUM($J32:J$127)</f>
        <v>2466278.1684290483</v>
      </c>
      <c r="L32" s="16">
        <f t="shared" si="10"/>
        <v>35.426442814816092</v>
      </c>
      <c r="M32" s="16"/>
      <c r="N32" s="6">
        <v>18</v>
      </c>
      <c r="O32" s="6">
        <f t="shared" si="1"/>
        <v>28</v>
      </c>
      <c r="P32" s="6">
        <f t="shared" si="2"/>
        <v>99430.037555588453</v>
      </c>
      <c r="Q32" s="6">
        <f t="shared" si="3"/>
        <v>99430.037555588453</v>
      </c>
      <c r="R32" s="5">
        <f t="shared" si="4"/>
        <v>99565.249060274</v>
      </c>
      <c r="S32" s="5">
        <f t="shared" si="11"/>
        <v>6931421293.8381147</v>
      </c>
      <c r="T32" s="20">
        <f>SUM(S32:$S$136)</f>
        <v>238207471450.5484</v>
      </c>
      <c r="U32" s="6">
        <f t="shared" si="12"/>
        <v>34.366324214387276</v>
      </c>
    </row>
    <row r="33" spans="1:21" ht="12.5">
      <c r="A33" s="21">
        <v>19</v>
      </c>
      <c r="B33" s="22">
        <f>Absterbeordnung!B27</f>
        <v>99394.101805402781</v>
      </c>
      <c r="C33" s="15">
        <f t="shared" si="5"/>
        <v>0.68643075977021895</v>
      </c>
      <c r="D33" s="14">
        <f t="shared" si="6"/>
        <v>68227.168818961116</v>
      </c>
      <c r="E33" s="14">
        <f>SUM(D33:$D$127)</f>
        <v>2396661.2954813186</v>
      </c>
      <c r="F33" s="16">
        <f t="shared" si="7"/>
        <v>35.12766742294103</v>
      </c>
      <c r="G33" s="5"/>
      <c r="H33" s="14">
        <f t="shared" si="0"/>
        <v>99394.101805402781</v>
      </c>
      <c r="I33" s="15">
        <f t="shared" si="8"/>
        <v>0.68643075977021895</v>
      </c>
      <c r="J33" s="14">
        <f t="shared" si="9"/>
        <v>68227.168818961116</v>
      </c>
      <c r="K33" s="14">
        <f>SUM($J33:J$127)</f>
        <v>2396661.2954813186</v>
      </c>
      <c r="L33" s="16">
        <f t="shared" si="10"/>
        <v>35.12766742294103</v>
      </c>
      <c r="M33" s="16"/>
      <c r="N33" s="6">
        <v>19</v>
      </c>
      <c r="O33" s="6">
        <f t="shared" si="1"/>
        <v>29</v>
      </c>
      <c r="P33" s="6">
        <f t="shared" si="2"/>
        <v>99394.101805402781</v>
      </c>
      <c r="Q33" s="6">
        <f t="shared" si="3"/>
        <v>99394.101805402781</v>
      </c>
      <c r="R33" s="5">
        <f t="shared" si="4"/>
        <v>99555.942228449101</v>
      </c>
      <c r="S33" s="5">
        <f t="shared" si="11"/>
        <v>6792420077.3511372</v>
      </c>
      <c r="T33" s="20">
        <f>SUM(S33:$S$136)</f>
        <v>231276050156.71033</v>
      </c>
      <c r="U33" s="6">
        <f t="shared" si="12"/>
        <v>34.049138233938827</v>
      </c>
    </row>
    <row r="34" spans="1:21" ht="12.5">
      <c r="A34" s="21">
        <v>20</v>
      </c>
      <c r="B34" s="22">
        <f>Absterbeordnung!B28</f>
        <v>99349.590989429053</v>
      </c>
      <c r="C34" s="15">
        <f t="shared" si="5"/>
        <v>0.67297133310805779</v>
      </c>
      <c r="D34" s="14">
        <f t="shared" si="6"/>
        <v>66859.426691896355</v>
      </c>
      <c r="E34" s="14">
        <f>SUM(D34:$D$127)</f>
        <v>2328434.1266623582</v>
      </c>
      <c r="F34" s="16">
        <f t="shared" si="7"/>
        <v>34.825816520867271</v>
      </c>
      <c r="G34" s="5"/>
      <c r="H34" s="14">
        <f t="shared" si="0"/>
        <v>99349.590989429053</v>
      </c>
      <c r="I34" s="15">
        <f t="shared" si="8"/>
        <v>0.67297133310805779</v>
      </c>
      <c r="J34" s="14">
        <f t="shared" si="9"/>
        <v>66859.426691896355</v>
      </c>
      <c r="K34" s="14">
        <f>SUM($J34:J$127)</f>
        <v>2328434.1266623582</v>
      </c>
      <c r="L34" s="16">
        <f t="shared" si="10"/>
        <v>34.825816520867271</v>
      </c>
      <c r="M34" s="16"/>
      <c r="N34" s="6">
        <v>20</v>
      </c>
      <c r="O34" s="6">
        <f t="shared" si="1"/>
        <v>30</v>
      </c>
      <c r="P34" s="6">
        <f t="shared" si="2"/>
        <v>99349.590989429053</v>
      </c>
      <c r="Q34" s="6">
        <f t="shared" si="3"/>
        <v>99349.590989429053</v>
      </c>
      <c r="R34" s="5">
        <f t="shared" si="4"/>
        <v>99547.805165975762</v>
      </c>
      <c r="S34" s="5">
        <f t="shared" si="11"/>
        <v>6655709181.8337383</v>
      </c>
      <c r="T34" s="20">
        <f>SUM(S34:$S$136)</f>
        <v>224483630079.35919</v>
      </c>
      <c r="U34" s="6">
        <f t="shared" si="12"/>
        <v>33.727980587263417</v>
      </c>
    </row>
    <row r="35" spans="1:21" ht="12.5">
      <c r="A35" s="21">
        <v>21</v>
      </c>
      <c r="B35" s="22">
        <f>Absterbeordnung!B29</f>
        <v>99302.686691197989</v>
      </c>
      <c r="C35" s="15">
        <f t="shared" si="5"/>
        <v>0.65977581677260566</v>
      </c>
      <c r="D35" s="14">
        <f t="shared" si="6"/>
        <v>65517.511219399312</v>
      </c>
      <c r="E35" s="14">
        <f>SUM(D35:$D$127)</f>
        <v>2261574.6999704619</v>
      </c>
      <c r="F35" s="16">
        <f t="shared" si="7"/>
        <v>34.518629567553297</v>
      </c>
      <c r="G35" s="5"/>
      <c r="H35" s="14">
        <f t="shared" si="0"/>
        <v>99302.686691197989</v>
      </c>
      <c r="I35" s="15">
        <f t="shared" si="8"/>
        <v>0.65977581677260566</v>
      </c>
      <c r="J35" s="14">
        <f t="shared" si="9"/>
        <v>65517.511219399312</v>
      </c>
      <c r="K35" s="14">
        <f>SUM($J35:J$127)</f>
        <v>2261574.6999704619</v>
      </c>
      <c r="L35" s="16">
        <f t="shared" si="10"/>
        <v>34.518629567553297</v>
      </c>
      <c r="M35" s="16"/>
      <c r="N35" s="6">
        <v>21</v>
      </c>
      <c r="O35" s="6">
        <f t="shared" si="1"/>
        <v>31</v>
      </c>
      <c r="P35" s="6">
        <f t="shared" si="2"/>
        <v>99302.686691197989</v>
      </c>
      <c r="Q35" s="6">
        <f t="shared" si="3"/>
        <v>99302.686691197989</v>
      </c>
      <c r="R35" s="5">
        <f t="shared" si="4"/>
        <v>99540.357318504815</v>
      </c>
      <c r="S35" s="5">
        <f t="shared" si="11"/>
        <v>6521636477.3981552</v>
      </c>
      <c r="T35" s="20">
        <f>SUM(S35:$S$136)</f>
        <v>217827920897.52542</v>
      </c>
      <c r="U35" s="6">
        <f t="shared" si="12"/>
        <v>33.400806937406777</v>
      </c>
    </row>
    <row r="36" spans="1:21" ht="12.5">
      <c r="A36" s="21">
        <v>22</v>
      </c>
      <c r="B36" s="22">
        <f>Absterbeordnung!B30</f>
        <v>99259.054169641226</v>
      </c>
      <c r="C36" s="15">
        <f t="shared" si="5"/>
        <v>0.64683903605157411</v>
      </c>
      <c r="D36" s="14">
        <f t="shared" si="6"/>
        <v>64204.630918481707</v>
      </c>
      <c r="E36" s="14">
        <f>SUM(D36:$D$127)</f>
        <v>2196057.1887510619</v>
      </c>
      <c r="F36" s="16">
        <f t="shared" si="7"/>
        <v>34.20403103849808</v>
      </c>
      <c r="G36" s="5"/>
      <c r="H36" s="14">
        <f t="shared" si="0"/>
        <v>99259.054169641226</v>
      </c>
      <c r="I36" s="15">
        <f t="shared" si="8"/>
        <v>0.64683903605157411</v>
      </c>
      <c r="J36" s="14">
        <f t="shared" si="9"/>
        <v>64204.630918481707</v>
      </c>
      <c r="K36" s="14">
        <f>SUM($J36:J$127)</f>
        <v>2196057.1887510619</v>
      </c>
      <c r="L36" s="16">
        <f t="shared" si="10"/>
        <v>34.20403103849808</v>
      </c>
      <c r="M36" s="16"/>
      <c r="N36" s="6">
        <v>22</v>
      </c>
      <c r="O36" s="6">
        <f t="shared" si="1"/>
        <v>32</v>
      </c>
      <c r="P36" s="6">
        <f t="shared" si="2"/>
        <v>99259.054169641226</v>
      </c>
      <c r="Q36" s="6">
        <f t="shared" si="3"/>
        <v>99259.054169641226</v>
      </c>
      <c r="R36" s="5">
        <f t="shared" si="4"/>
        <v>99533.309797778973</v>
      </c>
      <c r="S36" s="5">
        <f t="shared" si="11"/>
        <v>6390499419.6612978</v>
      </c>
      <c r="T36" s="20">
        <f>SUM(S36:$S$136)</f>
        <v>211306284420.12729</v>
      </c>
      <c r="U36" s="6">
        <f t="shared" si="12"/>
        <v>33.065691825276268</v>
      </c>
    </row>
    <row r="37" spans="1:21" ht="12.5">
      <c r="A37" s="21">
        <v>23</v>
      </c>
      <c r="B37" s="22">
        <f>Absterbeordnung!B31</f>
        <v>99213.579379732502</v>
      </c>
      <c r="C37" s="15">
        <f t="shared" si="5"/>
        <v>0.63415591769762181</v>
      </c>
      <c r="D37" s="14">
        <f t="shared" si="6"/>
        <v>62916.878479620114</v>
      </c>
      <c r="E37" s="14">
        <f>SUM(D37:$D$127)</f>
        <v>2131852.5578325815</v>
      </c>
      <c r="F37" s="16">
        <f t="shared" si="7"/>
        <v>33.883635192154777</v>
      </c>
      <c r="G37" s="5"/>
      <c r="H37" s="14">
        <f t="shared" si="0"/>
        <v>99213.579379732502</v>
      </c>
      <c r="I37" s="15">
        <f t="shared" si="8"/>
        <v>0.63415591769762181</v>
      </c>
      <c r="J37" s="14">
        <f t="shared" si="9"/>
        <v>62916.878479620114</v>
      </c>
      <c r="K37" s="14">
        <f>SUM($J37:J$127)</f>
        <v>2131852.5578325815</v>
      </c>
      <c r="L37" s="16">
        <f t="shared" si="10"/>
        <v>33.883635192154777</v>
      </c>
      <c r="M37" s="16"/>
      <c r="N37" s="6">
        <v>23</v>
      </c>
      <c r="O37" s="6">
        <f t="shared" si="1"/>
        <v>33</v>
      </c>
      <c r="P37" s="6">
        <f t="shared" si="2"/>
        <v>99213.579379732502</v>
      </c>
      <c r="Q37" s="6">
        <f t="shared" si="3"/>
        <v>99213.579379732502</v>
      </c>
      <c r="R37" s="5">
        <f t="shared" si="4"/>
        <v>99525.459791557558</v>
      </c>
      <c r="S37" s="5">
        <f t="shared" si="11"/>
        <v>6261831259.333745</v>
      </c>
      <c r="T37" s="20">
        <f>SUM(S37:$S$136)</f>
        <v>204915785000.46597</v>
      </c>
      <c r="U37" s="6">
        <f t="shared" si="12"/>
        <v>32.724577925191312</v>
      </c>
    </row>
    <row r="38" spans="1:21" ht="12.5">
      <c r="A38" s="21">
        <v>24</v>
      </c>
      <c r="B38" s="22">
        <f>Absterbeordnung!B32</f>
        <v>99171.16904192412</v>
      </c>
      <c r="C38" s="15">
        <f t="shared" si="5"/>
        <v>0.62172148793884485</v>
      </c>
      <c r="D38" s="14">
        <f t="shared" si="6"/>
        <v>61656.846777379767</v>
      </c>
      <c r="E38" s="14">
        <f>SUM(D38:$D$127)</f>
        <v>2068935.6793529605</v>
      </c>
      <c r="F38" s="16">
        <f t="shared" si="7"/>
        <v>33.555651764403841</v>
      </c>
      <c r="G38" s="5"/>
      <c r="H38" s="14">
        <f t="shared" si="0"/>
        <v>99171.16904192412</v>
      </c>
      <c r="I38" s="15">
        <f t="shared" si="8"/>
        <v>0.62172148793884485</v>
      </c>
      <c r="J38" s="14">
        <f t="shared" si="9"/>
        <v>61656.846777379767</v>
      </c>
      <c r="K38" s="14">
        <f>SUM($J38:J$127)</f>
        <v>2068935.6793529605</v>
      </c>
      <c r="L38" s="16">
        <f t="shared" si="10"/>
        <v>33.555651764403841</v>
      </c>
      <c r="M38" s="16"/>
      <c r="N38" s="6">
        <v>24</v>
      </c>
      <c r="O38" s="6">
        <f t="shared" si="1"/>
        <v>34</v>
      </c>
      <c r="P38" s="6">
        <f t="shared" si="2"/>
        <v>99171.16904192412</v>
      </c>
      <c r="Q38" s="6">
        <f t="shared" si="3"/>
        <v>99171.16904192412</v>
      </c>
      <c r="R38" s="5">
        <f t="shared" si="4"/>
        <v>99514.334218225602</v>
      </c>
      <c r="S38" s="5">
        <f t="shared" si="11"/>
        <v>6135740057.0460968</v>
      </c>
      <c r="T38" s="20">
        <f>SUM(S38:$S$136)</f>
        <v>198653953741.1322</v>
      </c>
      <c r="U38" s="6">
        <f t="shared" si="12"/>
        <v>32.376527019426788</v>
      </c>
    </row>
    <row r="39" spans="1:21" ht="12.5">
      <c r="A39" s="21">
        <v>25</v>
      </c>
      <c r="B39" s="22">
        <f>Absterbeordnung!B33</f>
        <v>99130.070879499981</v>
      </c>
      <c r="C39" s="15">
        <f t="shared" si="5"/>
        <v>0.60953087052827937</v>
      </c>
      <c r="D39" s="14">
        <f t="shared" si="6"/>
        <v>60422.838398711661</v>
      </c>
      <c r="E39" s="14">
        <f>SUM(D39:$D$127)</f>
        <v>2007278.832575581</v>
      </c>
      <c r="F39" s="16">
        <f t="shared" si="7"/>
        <v>33.220531934136687</v>
      </c>
      <c r="G39" s="5"/>
      <c r="H39" s="14">
        <f t="shared" si="0"/>
        <v>99130.070879499981</v>
      </c>
      <c r="I39" s="15">
        <f t="shared" si="8"/>
        <v>0.60953087052827937</v>
      </c>
      <c r="J39" s="14">
        <f t="shared" si="9"/>
        <v>60422.838398711661</v>
      </c>
      <c r="K39" s="14">
        <f>SUM($J39:J$127)</f>
        <v>2007278.832575581</v>
      </c>
      <c r="L39" s="16">
        <f t="shared" si="10"/>
        <v>33.220531934136687</v>
      </c>
      <c r="M39" s="16"/>
      <c r="N39" s="6">
        <v>25</v>
      </c>
      <c r="O39" s="6">
        <f t="shared" si="1"/>
        <v>35</v>
      </c>
      <c r="P39" s="6">
        <f t="shared" si="2"/>
        <v>99130.070879499981</v>
      </c>
      <c r="Q39" s="6">
        <f t="shared" si="3"/>
        <v>99130.070879499981</v>
      </c>
      <c r="R39" s="5">
        <f t="shared" si="4"/>
        <v>99500.173003374293</v>
      </c>
      <c r="S39" s="5">
        <f t="shared" si="11"/>
        <v>6012082874.0267372</v>
      </c>
      <c r="T39" s="20">
        <f>SUM(S39:$S$136)</f>
        <v>192518213684.08615</v>
      </c>
      <c r="U39" s="6">
        <f t="shared" si="12"/>
        <v>32.021882884515605</v>
      </c>
    </row>
    <row r="40" spans="1:21" ht="12.5">
      <c r="A40" s="21">
        <v>26</v>
      </c>
      <c r="B40" s="22">
        <f>Absterbeordnung!B34</f>
        <v>99085.557527244469</v>
      </c>
      <c r="C40" s="15">
        <f t="shared" si="5"/>
        <v>0.59757928483164635</v>
      </c>
      <c r="D40" s="14">
        <f t="shared" si="6"/>
        <v>59211.476604275704</v>
      </c>
      <c r="E40" s="14">
        <f>SUM(D40:$D$127)</f>
        <v>1946855.9941768693</v>
      </c>
      <c r="F40" s="16">
        <f t="shared" si="7"/>
        <v>32.879706871493312</v>
      </c>
      <c r="G40" s="5"/>
      <c r="H40" s="14">
        <f t="shared" si="0"/>
        <v>99085.557527244469</v>
      </c>
      <c r="I40" s="15">
        <f t="shared" si="8"/>
        <v>0.59757928483164635</v>
      </c>
      <c r="J40" s="14">
        <f t="shared" si="9"/>
        <v>59211.476604275704</v>
      </c>
      <c r="K40" s="14">
        <f>SUM($J40:J$127)</f>
        <v>1946855.9941768693</v>
      </c>
      <c r="L40" s="16">
        <f t="shared" si="10"/>
        <v>32.879706871493312</v>
      </c>
      <c r="M40" s="16"/>
      <c r="N40" s="6">
        <v>26</v>
      </c>
      <c r="O40" s="6">
        <f t="shared" si="1"/>
        <v>36</v>
      </c>
      <c r="P40" s="6">
        <f t="shared" si="2"/>
        <v>99085.557527244469</v>
      </c>
      <c r="Q40" s="6">
        <f t="shared" si="3"/>
        <v>99085.557527244469</v>
      </c>
      <c r="R40" s="5">
        <f t="shared" si="4"/>
        <v>99483.001124128161</v>
      </c>
      <c r="S40" s="5">
        <f t="shared" si="11"/>
        <v>5890535393.5844479</v>
      </c>
      <c r="T40" s="20">
        <f>SUM(S40:$S$136)</f>
        <v>186506130810.05939</v>
      </c>
      <c r="U40" s="6">
        <f t="shared" si="12"/>
        <v>31.66199986052008</v>
      </c>
    </row>
    <row r="41" spans="1:21" ht="12.5">
      <c r="A41" s="21">
        <v>27</v>
      </c>
      <c r="B41" s="22">
        <f>Absterbeordnung!B35</f>
        <v>99038.818156840396</v>
      </c>
      <c r="C41" s="15">
        <f t="shared" si="5"/>
        <v>0.58586204395259456</v>
      </c>
      <c r="D41" s="14">
        <f t="shared" si="6"/>
        <v>58023.084436015852</v>
      </c>
      <c r="E41" s="14">
        <f>SUM(D41:$D$127)</f>
        <v>1887644.5175725934</v>
      </c>
      <c r="F41" s="16">
        <f t="shared" si="7"/>
        <v>32.532646892534075</v>
      </c>
      <c r="G41" s="5"/>
      <c r="H41" s="14">
        <f t="shared" si="0"/>
        <v>99038.818156840396</v>
      </c>
      <c r="I41" s="15">
        <f t="shared" si="8"/>
        <v>0.58586204395259456</v>
      </c>
      <c r="J41" s="14">
        <f t="shared" si="9"/>
        <v>58023.084436015852</v>
      </c>
      <c r="K41" s="14">
        <f>SUM($J41:J$127)</f>
        <v>1887644.5175725934</v>
      </c>
      <c r="L41" s="16">
        <f t="shared" si="10"/>
        <v>32.532646892534075</v>
      </c>
      <c r="M41" s="16"/>
      <c r="N41" s="6">
        <v>27</v>
      </c>
      <c r="O41" s="6">
        <f t="shared" si="1"/>
        <v>37</v>
      </c>
      <c r="P41" s="6">
        <f t="shared" si="2"/>
        <v>99038.818156840396</v>
      </c>
      <c r="Q41" s="6">
        <f t="shared" si="3"/>
        <v>99038.818156840396</v>
      </c>
      <c r="R41" s="5">
        <f t="shared" si="4"/>
        <v>99459.844134764746</v>
      </c>
      <c r="S41" s="5">
        <f t="shared" si="11"/>
        <v>5770966934.2244301</v>
      </c>
      <c r="T41" s="20">
        <f>SUM(S41:$S$136)</f>
        <v>180615595416.47495</v>
      </c>
      <c r="U41" s="6">
        <f t="shared" si="12"/>
        <v>31.297284748824882</v>
      </c>
    </row>
    <row r="42" spans="1:21" ht="12.5">
      <c r="A42" s="21">
        <v>28</v>
      </c>
      <c r="B42" s="22">
        <f>Absterbeordnung!B36</f>
        <v>98989.800967596981</v>
      </c>
      <c r="C42" s="15">
        <f t="shared" si="5"/>
        <v>0.57437455289470041</v>
      </c>
      <c r="D42" s="14">
        <f t="shared" si="6"/>
        <v>56857.222671898897</v>
      </c>
      <c r="E42" s="14">
        <f>SUM(D42:$D$127)</f>
        <v>1829621.4331365777</v>
      </c>
      <c r="F42" s="16">
        <f t="shared" si="7"/>
        <v>32.179226264614037</v>
      </c>
      <c r="G42" s="5"/>
      <c r="H42" s="14">
        <f t="shared" si="0"/>
        <v>98989.800967596981</v>
      </c>
      <c r="I42" s="15">
        <f t="shared" si="8"/>
        <v>0.57437455289470041</v>
      </c>
      <c r="J42" s="14">
        <f t="shared" si="9"/>
        <v>56857.222671898897</v>
      </c>
      <c r="K42" s="14">
        <f>SUM($J42:J$127)</f>
        <v>1829621.4331365777</v>
      </c>
      <c r="L42" s="16">
        <f t="shared" si="10"/>
        <v>32.179226264614037</v>
      </c>
      <c r="M42" s="16"/>
      <c r="N42" s="6">
        <v>28</v>
      </c>
      <c r="O42" s="6">
        <f t="shared" si="1"/>
        <v>38</v>
      </c>
      <c r="P42" s="6">
        <f t="shared" si="2"/>
        <v>98989.800967596981</v>
      </c>
      <c r="Q42" s="6">
        <f t="shared" si="3"/>
        <v>98989.800967596981</v>
      </c>
      <c r="R42" s="5">
        <f t="shared" si="4"/>
        <v>99430.037555588453</v>
      </c>
      <c r="S42" s="5">
        <f t="shared" si="11"/>
        <v>5653315785.5733624</v>
      </c>
      <c r="T42" s="20">
        <f>SUM(S42:$S$136)</f>
        <v>174844628482.25049</v>
      </c>
      <c r="U42" s="6">
        <f t="shared" si="12"/>
        <v>30.927801508706569</v>
      </c>
    </row>
    <row r="43" spans="1:21" ht="12.5">
      <c r="A43" s="21">
        <v>29</v>
      </c>
      <c r="B43" s="22">
        <f>Absterbeordnung!B37</f>
        <v>98943.173873576234</v>
      </c>
      <c r="C43" s="15">
        <f t="shared" si="5"/>
        <v>0.56311230675951029</v>
      </c>
      <c r="D43" s="14">
        <f t="shared" si="6"/>
        <v>55716.118878056826</v>
      </c>
      <c r="E43" s="14">
        <f>SUM(D43:$D$127)</f>
        <v>1772764.2104646792</v>
      </c>
      <c r="F43" s="16">
        <f t="shared" si="7"/>
        <v>31.817797904133315</v>
      </c>
      <c r="G43" s="5"/>
      <c r="H43" s="14">
        <f t="shared" si="0"/>
        <v>98943.173873576234</v>
      </c>
      <c r="I43" s="15">
        <f t="shared" si="8"/>
        <v>0.56311230675951029</v>
      </c>
      <c r="J43" s="14">
        <f t="shared" si="9"/>
        <v>55716.118878056826</v>
      </c>
      <c r="K43" s="14">
        <f>SUM($J43:J$127)</f>
        <v>1772764.2104646792</v>
      </c>
      <c r="L43" s="16">
        <f t="shared" si="10"/>
        <v>31.817797904133315</v>
      </c>
      <c r="M43" s="16"/>
      <c r="N43" s="6">
        <v>29</v>
      </c>
      <c r="O43" s="6">
        <f t="shared" si="1"/>
        <v>39</v>
      </c>
      <c r="P43" s="6">
        <f t="shared" si="2"/>
        <v>98943.173873576234</v>
      </c>
      <c r="Q43" s="6">
        <f t="shared" si="3"/>
        <v>98943.173873576234</v>
      </c>
      <c r="R43" s="5">
        <f t="shared" si="4"/>
        <v>99394.101805402781</v>
      </c>
      <c r="S43" s="5">
        <f t="shared" si="11"/>
        <v>5537853591.9675035</v>
      </c>
      <c r="T43" s="20">
        <f>SUM(S43:$S$136)</f>
        <v>169191312696.67715</v>
      </c>
      <c r="U43" s="6">
        <f t="shared" si="12"/>
        <v>30.551785071039845</v>
      </c>
    </row>
    <row r="44" spans="1:21" ht="12.5">
      <c r="A44" s="21">
        <v>30</v>
      </c>
      <c r="B44" s="22">
        <f>Absterbeordnung!B38</f>
        <v>98894.799931273083</v>
      </c>
      <c r="C44" s="15">
        <f t="shared" si="5"/>
        <v>0.55207088897991197</v>
      </c>
      <c r="D44" s="14">
        <f t="shared" si="6"/>
        <v>54596.940113548466</v>
      </c>
      <c r="E44" s="14">
        <f>SUM(D44:$D$127)</f>
        <v>1717048.0915866222</v>
      </c>
      <c r="F44" s="16">
        <f t="shared" si="7"/>
        <v>31.449529735834577</v>
      </c>
      <c r="G44" s="5"/>
      <c r="H44" s="14">
        <f t="shared" si="0"/>
        <v>98894.799931273083</v>
      </c>
      <c r="I44" s="15">
        <f t="shared" si="8"/>
        <v>0.55207088897991197</v>
      </c>
      <c r="J44" s="14">
        <f t="shared" si="9"/>
        <v>54596.940113548466</v>
      </c>
      <c r="K44" s="14">
        <f>SUM($J44:J$127)</f>
        <v>1717048.0915866222</v>
      </c>
      <c r="L44" s="16">
        <f t="shared" si="10"/>
        <v>31.449529735834577</v>
      </c>
      <c r="M44" s="16"/>
      <c r="N44" s="6">
        <v>30</v>
      </c>
      <c r="O44" s="6">
        <f t="shared" si="1"/>
        <v>40</v>
      </c>
      <c r="P44" s="6">
        <f t="shared" si="2"/>
        <v>98894.799931273083</v>
      </c>
      <c r="Q44" s="6">
        <f t="shared" si="3"/>
        <v>98894.799931273083</v>
      </c>
      <c r="R44" s="5">
        <f t="shared" si="4"/>
        <v>99349.590989429053</v>
      </c>
      <c r="S44" s="5">
        <f t="shared" si="11"/>
        <v>5424183669.5553923</v>
      </c>
      <c r="T44" s="20">
        <f>SUM(S44:$S$136)</f>
        <v>163653459104.70963</v>
      </c>
      <c r="U44" s="6">
        <f t="shared" si="12"/>
        <v>30.17107625305098</v>
      </c>
    </row>
    <row r="45" spans="1:21" ht="12.5">
      <c r="A45" s="21">
        <v>31</v>
      </c>
      <c r="B45" s="22">
        <f>Absterbeordnung!B39</f>
        <v>98842.276720450871</v>
      </c>
      <c r="C45" s="15">
        <f t="shared" si="5"/>
        <v>0.54124596958814919</v>
      </c>
      <c r="D45" s="14">
        <f t="shared" si="6"/>
        <v>53497.983899860577</v>
      </c>
      <c r="E45" s="14">
        <f>SUM(D45:$D$127)</f>
        <v>1662451.1514730735</v>
      </c>
      <c r="F45" s="16">
        <f t="shared" si="7"/>
        <v>31.07502433334513</v>
      </c>
      <c r="G45" s="5"/>
      <c r="H45" s="14">
        <f t="shared" si="0"/>
        <v>98842.276720450871</v>
      </c>
      <c r="I45" s="15">
        <f t="shared" si="8"/>
        <v>0.54124596958814919</v>
      </c>
      <c r="J45" s="14">
        <f t="shared" si="9"/>
        <v>53497.983899860577</v>
      </c>
      <c r="K45" s="14">
        <f>SUM($J45:J$127)</f>
        <v>1662451.1514730735</v>
      </c>
      <c r="L45" s="16">
        <f t="shared" si="10"/>
        <v>31.07502433334513</v>
      </c>
      <c r="M45" s="16"/>
      <c r="N45" s="6">
        <v>31</v>
      </c>
      <c r="O45" s="6">
        <f t="shared" si="1"/>
        <v>41</v>
      </c>
      <c r="P45" s="6">
        <f t="shared" si="2"/>
        <v>98842.276720450871</v>
      </c>
      <c r="Q45" s="6">
        <f t="shared" si="3"/>
        <v>98842.276720450871</v>
      </c>
      <c r="R45" s="5">
        <f t="shared" si="4"/>
        <v>99302.686691197989</v>
      </c>
      <c r="S45" s="5">
        <f t="shared" si="11"/>
        <v>5312493533.8186092</v>
      </c>
      <c r="T45" s="20">
        <f>SUM(S45:$S$136)</f>
        <v>158229275435.15417</v>
      </c>
      <c r="U45" s="6">
        <f t="shared" si="12"/>
        <v>29.784370452008684</v>
      </c>
    </row>
    <row r="46" spans="1:21" ht="12.5">
      <c r="A46" s="21">
        <v>32</v>
      </c>
      <c r="B46" s="22">
        <f>Absterbeordnung!B40</f>
        <v>98788.268565614489</v>
      </c>
      <c r="C46" s="15">
        <f t="shared" si="5"/>
        <v>0.53063330351779314</v>
      </c>
      <c r="D46" s="14">
        <f t="shared" si="6"/>
        <v>52420.345297774977</v>
      </c>
      <c r="E46" s="14">
        <f>SUM(D46:$D$127)</f>
        <v>1608953.1675732129</v>
      </c>
      <c r="F46" s="16">
        <f t="shared" si="7"/>
        <v>30.693295865059977</v>
      </c>
      <c r="G46" s="5"/>
      <c r="H46" s="14">
        <f t="shared" ref="H46:H77" si="13">B46</f>
        <v>98788.268565614489</v>
      </c>
      <c r="I46" s="15">
        <f t="shared" si="8"/>
        <v>0.53063330351779314</v>
      </c>
      <c r="J46" s="14">
        <f t="shared" si="9"/>
        <v>52420.345297774977</v>
      </c>
      <c r="K46" s="14">
        <f>SUM($J46:J$127)</f>
        <v>1608953.1675732129</v>
      </c>
      <c r="L46" s="16">
        <f t="shared" si="10"/>
        <v>30.693295865059977</v>
      </c>
      <c r="M46" s="16"/>
      <c r="N46" s="6">
        <v>32</v>
      </c>
      <c r="O46" s="6">
        <f t="shared" ref="O46:O77" si="14">N46+$B$3</f>
        <v>42</v>
      </c>
      <c r="P46" s="6">
        <f t="shared" ref="P46:P77" si="15">B46</f>
        <v>98788.268565614489</v>
      </c>
      <c r="Q46" s="6">
        <f t="shared" ref="Q46:Q77" si="16">B46</f>
        <v>98788.268565614489</v>
      </c>
      <c r="R46" s="5">
        <f t="shared" ref="R46:R77" si="17">LOOKUP(N46,$O$14:$O$136,$Q$14:$Q$136)</f>
        <v>99259.054169641226</v>
      </c>
      <c r="S46" s="5">
        <f t="shared" si="11"/>
        <v>5203193893.5031443</v>
      </c>
      <c r="T46" s="20">
        <f>SUM(S46:$S$136)</f>
        <v>152916781901.3356</v>
      </c>
      <c r="U46" s="6">
        <f t="shared" si="12"/>
        <v>29.389022402619254</v>
      </c>
    </row>
    <row r="47" spans="1:21" ht="12.5">
      <c r="A47" s="21">
        <v>33</v>
      </c>
      <c r="B47" s="22">
        <f>Absterbeordnung!B41</f>
        <v>98729.964482575204</v>
      </c>
      <c r="C47" s="15">
        <f t="shared" ref="C47:C78" si="18">1/(((1+($B$5/100))^A47))</f>
        <v>0.52022872893901284</v>
      </c>
      <c r="D47" s="14">
        <f t="shared" ref="D47:D78" si="19">B47*C47</f>
        <v>51362.16393096398</v>
      </c>
      <c r="E47" s="14">
        <f>SUM(D47:$D$127)</f>
        <v>1556532.8222754379</v>
      </c>
      <c r="F47" s="16">
        <f t="shared" ref="F47:F78" si="20">E47/D47</f>
        <v>30.305047590432089</v>
      </c>
      <c r="G47" s="5"/>
      <c r="H47" s="14">
        <f t="shared" si="13"/>
        <v>98729.964482575204</v>
      </c>
      <c r="I47" s="15">
        <f t="shared" ref="I47:I78" si="21">1/(((1+($B$5/100))^A47))</f>
        <v>0.52022872893901284</v>
      </c>
      <c r="J47" s="14">
        <f t="shared" ref="J47:J78" si="22">H47*I47</f>
        <v>51362.16393096398</v>
      </c>
      <c r="K47" s="14">
        <f>SUM($J47:J$127)</f>
        <v>1556532.8222754379</v>
      </c>
      <c r="L47" s="16">
        <f t="shared" ref="L47:L78" si="23">K47/J47</f>
        <v>30.305047590432089</v>
      </c>
      <c r="M47" s="16"/>
      <c r="N47" s="6">
        <v>33</v>
      </c>
      <c r="O47" s="6">
        <f t="shared" si="14"/>
        <v>43</v>
      </c>
      <c r="P47" s="6">
        <f t="shared" si="15"/>
        <v>98729.964482575204</v>
      </c>
      <c r="Q47" s="6">
        <f t="shared" si="16"/>
        <v>98729.964482575204</v>
      </c>
      <c r="R47" s="5">
        <f t="shared" si="17"/>
        <v>99213.579379732502</v>
      </c>
      <c r="S47" s="5">
        <f t="shared" ref="S47:S78" si="24">P47*R47*I47</f>
        <v>5095824128.2795286</v>
      </c>
      <c r="T47" s="20">
        <f>SUM(S47:$S$136)</f>
        <v>147713588007.83243</v>
      </c>
      <c r="U47" s="6">
        <f t="shared" ref="U47:U78" si="25">T47/S47</f>
        <v>28.987183287603774</v>
      </c>
    </row>
    <row r="48" spans="1:21" ht="12.5">
      <c r="A48" s="21">
        <v>34</v>
      </c>
      <c r="B48" s="22">
        <f>Absterbeordnung!B42</f>
        <v>98667.309943698201</v>
      </c>
      <c r="C48" s="15">
        <f t="shared" si="18"/>
        <v>0.51002816562648323</v>
      </c>
      <c r="D48" s="14">
        <f t="shared" si="19"/>
        <v>50323.107097884065</v>
      </c>
      <c r="E48" s="14">
        <f>SUM(D48:$D$127)</f>
        <v>1505170.6583444739</v>
      </c>
      <c r="F48" s="16">
        <f t="shared" si="20"/>
        <v>29.910129663034297</v>
      </c>
      <c r="G48" s="5"/>
      <c r="H48" s="14">
        <f t="shared" si="13"/>
        <v>98667.309943698201</v>
      </c>
      <c r="I48" s="15">
        <f t="shared" si="21"/>
        <v>0.51002816562648323</v>
      </c>
      <c r="J48" s="14">
        <f t="shared" si="22"/>
        <v>50323.107097884065</v>
      </c>
      <c r="K48" s="14">
        <f>SUM($J48:J$127)</f>
        <v>1505170.6583444739</v>
      </c>
      <c r="L48" s="16">
        <f t="shared" si="23"/>
        <v>29.910129663034297</v>
      </c>
      <c r="M48" s="16"/>
      <c r="N48" s="6">
        <v>34</v>
      </c>
      <c r="O48" s="6">
        <f t="shared" si="14"/>
        <v>44</v>
      </c>
      <c r="P48" s="6">
        <f t="shared" si="15"/>
        <v>98667.309943698201</v>
      </c>
      <c r="Q48" s="6">
        <f t="shared" si="16"/>
        <v>98667.309943698201</v>
      </c>
      <c r="R48" s="5">
        <f t="shared" si="17"/>
        <v>99171.16904192412</v>
      </c>
      <c r="S48" s="5">
        <f t="shared" si="24"/>
        <v>4990601360.7191124</v>
      </c>
      <c r="T48" s="20">
        <f>SUM(S48:$S$136)</f>
        <v>142617763879.55292</v>
      </c>
      <c r="U48" s="6">
        <f t="shared" si="25"/>
        <v>28.57727026688476</v>
      </c>
    </row>
    <row r="49" spans="1:21" ht="12.5">
      <c r="A49" s="21">
        <v>35</v>
      </c>
      <c r="B49" s="22">
        <f>Absterbeordnung!B43</f>
        <v>98594.704439131441</v>
      </c>
      <c r="C49" s="15">
        <f t="shared" si="18"/>
        <v>0.50002761335929735</v>
      </c>
      <c r="D49" s="14">
        <f t="shared" si="19"/>
        <v>49300.074750564214</v>
      </c>
      <c r="E49" s="14">
        <f>SUM(D49:$D$127)</f>
        <v>1454847.55124659</v>
      </c>
      <c r="F49" s="16">
        <f t="shared" si="20"/>
        <v>29.510047573101094</v>
      </c>
      <c r="G49" s="5"/>
      <c r="H49" s="14">
        <f t="shared" si="13"/>
        <v>98594.704439131441</v>
      </c>
      <c r="I49" s="15">
        <f t="shared" si="21"/>
        <v>0.50002761335929735</v>
      </c>
      <c r="J49" s="14">
        <f t="shared" si="22"/>
        <v>49300.074750564214</v>
      </c>
      <c r="K49" s="14">
        <f>SUM($J49:J$127)</f>
        <v>1454847.55124659</v>
      </c>
      <c r="L49" s="16">
        <f t="shared" si="23"/>
        <v>29.510047573101094</v>
      </c>
      <c r="M49" s="16"/>
      <c r="N49" s="6">
        <v>35</v>
      </c>
      <c r="O49" s="6">
        <f t="shared" si="14"/>
        <v>45</v>
      </c>
      <c r="P49" s="6">
        <f t="shared" si="15"/>
        <v>98594.704439131441</v>
      </c>
      <c r="Q49" s="6">
        <f t="shared" si="16"/>
        <v>98594.704439131441</v>
      </c>
      <c r="R49" s="5">
        <f t="shared" si="17"/>
        <v>99130.070879499981</v>
      </c>
      <c r="S49" s="5">
        <f t="shared" si="24"/>
        <v>4887119904.3880777</v>
      </c>
      <c r="T49" s="20">
        <f>SUM(S49:$S$136)</f>
        <v>137627162518.83377</v>
      </c>
      <c r="U49" s="6">
        <f t="shared" si="25"/>
        <v>28.161200300254603</v>
      </c>
    </row>
    <row r="50" spans="1:21" ht="12.5">
      <c r="A50" s="21">
        <v>36</v>
      </c>
      <c r="B50" s="22">
        <f>Absterbeordnung!B44</f>
        <v>98519.220916279824</v>
      </c>
      <c r="C50" s="15">
        <f t="shared" si="18"/>
        <v>0.49022315035225233</v>
      </c>
      <c r="D50" s="14">
        <f t="shared" si="19"/>
        <v>48296.402847828205</v>
      </c>
      <c r="E50" s="14">
        <f>SUM(D50:$D$127)</f>
        <v>1405547.4764960257</v>
      </c>
      <c r="F50" s="16">
        <f t="shared" si="20"/>
        <v>29.102529248909278</v>
      </c>
      <c r="G50" s="5"/>
      <c r="H50" s="14">
        <f t="shared" si="13"/>
        <v>98519.220916279824</v>
      </c>
      <c r="I50" s="15">
        <f t="shared" si="21"/>
        <v>0.49022315035225233</v>
      </c>
      <c r="J50" s="14">
        <f t="shared" si="22"/>
        <v>48296.402847828205</v>
      </c>
      <c r="K50" s="14">
        <f>SUM($J50:J$127)</f>
        <v>1405547.4764960257</v>
      </c>
      <c r="L50" s="16">
        <f t="shared" si="23"/>
        <v>29.102529248909278</v>
      </c>
      <c r="M50" s="16"/>
      <c r="N50" s="6">
        <v>36</v>
      </c>
      <c r="O50" s="6">
        <f t="shared" si="14"/>
        <v>46</v>
      </c>
      <c r="P50" s="6">
        <f t="shared" si="15"/>
        <v>98519.220916279824</v>
      </c>
      <c r="Q50" s="6">
        <f t="shared" si="16"/>
        <v>98519.220916279824</v>
      </c>
      <c r="R50" s="5">
        <f t="shared" si="17"/>
        <v>99085.557527244469</v>
      </c>
      <c r="S50" s="5">
        <f t="shared" si="24"/>
        <v>4785476002.7374554</v>
      </c>
      <c r="T50" s="20">
        <f>SUM(S50:$S$136)</f>
        <v>132740042614.4458</v>
      </c>
      <c r="U50" s="6">
        <f t="shared" si="25"/>
        <v>27.738106415853714</v>
      </c>
    </row>
    <row r="51" spans="1:21" ht="12.5">
      <c r="A51" s="21">
        <v>37</v>
      </c>
      <c r="B51" s="22">
        <f>Absterbeordnung!B45</f>
        <v>98432.794931331504</v>
      </c>
      <c r="C51" s="15">
        <f t="shared" si="18"/>
        <v>0.48061093171789437</v>
      </c>
      <c r="D51" s="14">
        <f t="shared" si="19"/>
        <v>47307.877283543668</v>
      </c>
      <c r="E51" s="14">
        <f>SUM(D51:$D$127)</f>
        <v>1357251.0736481976</v>
      </c>
      <c r="F51" s="16">
        <f t="shared" si="20"/>
        <v>28.68974791477963</v>
      </c>
      <c r="G51" s="5"/>
      <c r="H51" s="14">
        <f t="shared" si="13"/>
        <v>98432.794931331504</v>
      </c>
      <c r="I51" s="15">
        <f t="shared" si="21"/>
        <v>0.48061093171789437</v>
      </c>
      <c r="J51" s="14">
        <f t="shared" si="22"/>
        <v>47307.877283543668</v>
      </c>
      <c r="K51" s="14">
        <f>SUM($J51:J$127)</f>
        <v>1357251.0736481976</v>
      </c>
      <c r="L51" s="16">
        <f t="shared" si="23"/>
        <v>28.68974791477963</v>
      </c>
      <c r="M51" s="16"/>
      <c r="N51" s="6">
        <v>37</v>
      </c>
      <c r="O51" s="6">
        <f t="shared" si="14"/>
        <v>47</v>
      </c>
      <c r="P51" s="6">
        <f t="shared" si="15"/>
        <v>98432.794931331504</v>
      </c>
      <c r="Q51" s="6">
        <f t="shared" si="16"/>
        <v>98432.794931331504</v>
      </c>
      <c r="R51" s="5">
        <f t="shared" si="17"/>
        <v>99038.818156840396</v>
      </c>
      <c r="S51" s="5">
        <f t="shared" si="24"/>
        <v>4685316255.6710014</v>
      </c>
      <c r="T51" s="20">
        <f>SUM(S51:$S$136)</f>
        <v>127954566611.70834</v>
      </c>
      <c r="U51" s="6">
        <f t="shared" si="25"/>
        <v>27.309696854899606</v>
      </c>
    </row>
    <row r="52" spans="1:21" ht="12.5">
      <c r="A52" s="21">
        <v>38</v>
      </c>
      <c r="B52" s="22">
        <f>Absterbeordnung!B46</f>
        <v>98338.582734527125</v>
      </c>
      <c r="C52" s="15">
        <f t="shared" si="18"/>
        <v>0.47118718795871989</v>
      </c>
      <c r="D52" s="14">
        <f t="shared" si="19"/>
        <v>46335.880266527762</v>
      </c>
      <c r="E52" s="14">
        <f>SUM(D52:$D$127)</f>
        <v>1309943.1963646535</v>
      </c>
      <c r="F52" s="16">
        <f t="shared" si="20"/>
        <v>28.270601288456234</v>
      </c>
      <c r="G52" s="5"/>
      <c r="H52" s="14">
        <f t="shared" si="13"/>
        <v>98338.582734527125</v>
      </c>
      <c r="I52" s="15">
        <f t="shared" si="21"/>
        <v>0.47118718795871989</v>
      </c>
      <c r="J52" s="14">
        <f t="shared" si="22"/>
        <v>46335.880266527762</v>
      </c>
      <c r="K52" s="14">
        <f>SUM($J52:J$127)</f>
        <v>1309943.1963646535</v>
      </c>
      <c r="L52" s="16">
        <f t="shared" si="23"/>
        <v>28.270601288456234</v>
      </c>
      <c r="M52" s="16"/>
      <c r="N52" s="6">
        <v>38</v>
      </c>
      <c r="O52" s="6">
        <f t="shared" si="14"/>
        <v>48</v>
      </c>
      <c r="P52" s="6">
        <f t="shared" si="15"/>
        <v>98338.582734527125</v>
      </c>
      <c r="Q52" s="6">
        <f t="shared" si="16"/>
        <v>98338.582734527125</v>
      </c>
      <c r="R52" s="5">
        <f t="shared" si="17"/>
        <v>98989.800967596981</v>
      </c>
      <c r="S52" s="5">
        <f t="shared" si="24"/>
        <v>4586779565.2419872</v>
      </c>
      <c r="T52" s="20">
        <f>SUM(S52:$S$136)</f>
        <v>123269250356.03735</v>
      </c>
      <c r="U52" s="6">
        <f t="shared" si="25"/>
        <v>26.874901791696189</v>
      </c>
    </row>
    <row r="53" spans="1:21" ht="12.5">
      <c r="A53" s="21">
        <v>39</v>
      </c>
      <c r="B53" s="22">
        <f>Absterbeordnung!B47</f>
        <v>98241.214716429924</v>
      </c>
      <c r="C53" s="15">
        <f t="shared" si="18"/>
        <v>0.46194822348894127</v>
      </c>
      <c r="D53" s="14">
        <f t="shared" si="19"/>
        <v>45382.354611650437</v>
      </c>
      <c r="E53" s="14">
        <f>SUM(D53:$D$127)</f>
        <v>1263607.3160981259</v>
      </c>
      <c r="F53" s="16">
        <f t="shared" si="20"/>
        <v>27.843582090686322</v>
      </c>
      <c r="G53" s="5"/>
      <c r="H53" s="14">
        <f t="shared" si="13"/>
        <v>98241.214716429924</v>
      </c>
      <c r="I53" s="15">
        <f t="shared" si="21"/>
        <v>0.46194822348894127</v>
      </c>
      <c r="J53" s="14">
        <f t="shared" si="22"/>
        <v>45382.354611650437</v>
      </c>
      <c r="K53" s="14">
        <f>SUM($J53:J$127)</f>
        <v>1263607.3160981259</v>
      </c>
      <c r="L53" s="16">
        <f t="shared" si="23"/>
        <v>27.843582090686322</v>
      </c>
      <c r="M53" s="16"/>
      <c r="N53" s="6">
        <v>39</v>
      </c>
      <c r="O53" s="6">
        <f t="shared" si="14"/>
        <v>49</v>
      </c>
      <c r="P53" s="6">
        <f t="shared" si="15"/>
        <v>98241.214716429924</v>
      </c>
      <c r="Q53" s="6">
        <f t="shared" si="16"/>
        <v>98241.214716429924</v>
      </c>
      <c r="R53" s="5">
        <f t="shared" si="17"/>
        <v>98943.173873576234</v>
      </c>
      <c r="S53" s="5">
        <f t="shared" si="24"/>
        <v>4490274203.132823</v>
      </c>
      <c r="T53" s="20">
        <f>SUM(S53:$S$136)</f>
        <v>118682470790.79538</v>
      </c>
      <c r="U53" s="6">
        <f t="shared" si="25"/>
        <v>26.43100742221749</v>
      </c>
    </row>
    <row r="54" spans="1:21" ht="12.5">
      <c r="A54" s="21">
        <v>40</v>
      </c>
      <c r="B54" s="22">
        <f>Absterbeordnung!B48</f>
        <v>98124.336592036241</v>
      </c>
      <c r="C54" s="15">
        <f t="shared" si="18"/>
        <v>0.45289041518523643</v>
      </c>
      <c r="D54" s="14">
        <f t="shared" si="19"/>
        <v>44439.571538943179</v>
      </c>
      <c r="E54" s="14">
        <f>SUM(D54:$D$127)</f>
        <v>1218224.9614864755</v>
      </c>
      <c r="F54" s="16">
        <f t="shared" si="20"/>
        <v>27.413067212381279</v>
      </c>
      <c r="G54" s="5"/>
      <c r="H54" s="14">
        <f t="shared" si="13"/>
        <v>98124.336592036241</v>
      </c>
      <c r="I54" s="15">
        <f t="shared" si="21"/>
        <v>0.45289041518523643</v>
      </c>
      <c r="J54" s="14">
        <f t="shared" si="22"/>
        <v>44439.571538943179</v>
      </c>
      <c r="K54" s="14">
        <f>SUM($J54:J$127)</f>
        <v>1218224.9614864755</v>
      </c>
      <c r="L54" s="16">
        <f t="shared" si="23"/>
        <v>27.413067212381279</v>
      </c>
      <c r="M54" s="16"/>
      <c r="N54" s="6">
        <v>40</v>
      </c>
      <c r="O54" s="6">
        <f t="shared" si="14"/>
        <v>50</v>
      </c>
      <c r="P54" s="6">
        <f t="shared" si="15"/>
        <v>98124.336592036241</v>
      </c>
      <c r="Q54" s="6">
        <f t="shared" si="16"/>
        <v>98124.336592036241</v>
      </c>
      <c r="R54" s="5">
        <f t="shared" si="17"/>
        <v>98894.799931273083</v>
      </c>
      <c r="S54" s="5">
        <f t="shared" si="24"/>
        <v>4394842536.3752832</v>
      </c>
      <c r="T54" s="20">
        <f>SUM(S54:$S$136)</f>
        <v>114192196587.66254</v>
      </c>
      <c r="U54" s="6">
        <f t="shared" si="25"/>
        <v>25.983228214097604</v>
      </c>
    </row>
    <row r="55" spans="1:21" ht="12.5">
      <c r="A55" s="21">
        <v>41</v>
      </c>
      <c r="B55" s="22">
        <f>Absterbeordnung!B49</f>
        <v>98001.786287821713</v>
      </c>
      <c r="C55" s="15">
        <f t="shared" si="18"/>
        <v>0.44401021096591808</v>
      </c>
      <c r="D55" s="14">
        <f t="shared" si="19"/>
        <v>43513.793804692534</v>
      </c>
      <c r="E55" s="14">
        <f>SUM(D55:$D$127)</f>
        <v>1173785.3899475324</v>
      </c>
      <c r="F55" s="16">
        <f t="shared" si="20"/>
        <v>26.975018432452821</v>
      </c>
      <c r="G55" s="5"/>
      <c r="H55" s="14">
        <f t="shared" si="13"/>
        <v>98001.786287821713</v>
      </c>
      <c r="I55" s="15">
        <f t="shared" si="21"/>
        <v>0.44401021096591808</v>
      </c>
      <c r="J55" s="14">
        <f t="shared" si="22"/>
        <v>43513.793804692534</v>
      </c>
      <c r="K55" s="14">
        <f>SUM($J55:J$127)</f>
        <v>1173785.3899475324</v>
      </c>
      <c r="L55" s="16">
        <f t="shared" si="23"/>
        <v>26.975018432452821</v>
      </c>
      <c r="M55" s="16"/>
      <c r="N55" s="6">
        <v>41</v>
      </c>
      <c r="O55" s="6">
        <f t="shared" si="14"/>
        <v>51</v>
      </c>
      <c r="P55" s="6">
        <f t="shared" si="15"/>
        <v>98001.786287821713</v>
      </c>
      <c r="Q55" s="6">
        <f t="shared" si="16"/>
        <v>98001.786287821713</v>
      </c>
      <c r="R55" s="5">
        <f t="shared" si="17"/>
        <v>98842.276720450871</v>
      </c>
      <c r="S55" s="5">
        <f t="shared" si="24"/>
        <v>4301002448.4000607</v>
      </c>
      <c r="T55" s="20">
        <f>SUM(S55:$S$136)</f>
        <v>109797354051.28726</v>
      </c>
      <c r="U55" s="6">
        <f t="shared" si="25"/>
        <v>25.528317030400906</v>
      </c>
    </row>
    <row r="56" spans="1:21" ht="12.5">
      <c r="A56" s="21">
        <v>42</v>
      </c>
      <c r="B56" s="22">
        <f>Absterbeordnung!B50</f>
        <v>97869.625652711635</v>
      </c>
      <c r="C56" s="15">
        <f t="shared" si="18"/>
        <v>0.4353041283979589</v>
      </c>
      <c r="D56" s="14">
        <f t="shared" si="19"/>
        <v>42603.052091388156</v>
      </c>
      <c r="E56" s="14">
        <f>SUM(D56:$D$127)</f>
        <v>1130271.5961428399</v>
      </c>
      <c r="F56" s="16">
        <f t="shared" si="20"/>
        <v>26.530296320514431</v>
      </c>
      <c r="G56" s="5"/>
      <c r="H56" s="14">
        <f t="shared" si="13"/>
        <v>97869.625652711635</v>
      </c>
      <c r="I56" s="15">
        <f t="shared" si="21"/>
        <v>0.4353041283979589</v>
      </c>
      <c r="J56" s="14">
        <f t="shared" si="22"/>
        <v>42603.052091388156</v>
      </c>
      <c r="K56" s="14">
        <f>SUM($J56:J$127)</f>
        <v>1130271.5961428399</v>
      </c>
      <c r="L56" s="16">
        <f t="shared" si="23"/>
        <v>26.530296320514431</v>
      </c>
      <c r="M56" s="16"/>
      <c r="N56" s="6">
        <v>42</v>
      </c>
      <c r="O56" s="6">
        <f t="shared" si="14"/>
        <v>52</v>
      </c>
      <c r="P56" s="6">
        <f t="shared" si="15"/>
        <v>97869.625652711635</v>
      </c>
      <c r="Q56" s="6">
        <f t="shared" si="16"/>
        <v>97869.625652711635</v>
      </c>
      <c r="R56" s="5">
        <f t="shared" si="17"/>
        <v>98788.268565614489</v>
      </c>
      <c r="S56" s="5">
        <f t="shared" si="24"/>
        <v>4208681751.7189174</v>
      </c>
      <c r="T56" s="20">
        <f>SUM(S56:$S$136)</f>
        <v>105496351602.88721</v>
      </c>
      <c r="U56" s="6">
        <f t="shared" si="25"/>
        <v>25.066364678156098</v>
      </c>
    </row>
    <row r="57" spans="1:21" ht="12.5">
      <c r="A57" s="21">
        <v>43</v>
      </c>
      <c r="B57" s="22">
        <f>Absterbeordnung!B51</f>
        <v>97723.441335967407</v>
      </c>
      <c r="C57" s="15">
        <f t="shared" si="18"/>
        <v>0.4267687533313323</v>
      </c>
      <c r="D57" s="14">
        <f t="shared" si="19"/>
        <v>41705.3112301984</v>
      </c>
      <c r="E57" s="14">
        <f>SUM(D57:$D$127)</f>
        <v>1087668.5440514516</v>
      </c>
      <c r="F57" s="16">
        <f t="shared" si="20"/>
        <v>26.079856784856737</v>
      </c>
      <c r="G57" s="5"/>
      <c r="H57" s="14">
        <f t="shared" si="13"/>
        <v>97723.441335967407</v>
      </c>
      <c r="I57" s="15">
        <f t="shared" si="21"/>
        <v>0.4267687533313323</v>
      </c>
      <c r="J57" s="14">
        <f t="shared" si="22"/>
        <v>41705.3112301984</v>
      </c>
      <c r="K57" s="14">
        <f>SUM($J57:J$127)</f>
        <v>1087668.5440514516</v>
      </c>
      <c r="L57" s="16">
        <f t="shared" si="23"/>
        <v>26.079856784856737</v>
      </c>
      <c r="M57" s="16"/>
      <c r="N57" s="6">
        <v>43</v>
      </c>
      <c r="O57" s="6">
        <f t="shared" si="14"/>
        <v>53</v>
      </c>
      <c r="P57" s="6">
        <f t="shared" si="15"/>
        <v>97723.441335967407</v>
      </c>
      <c r="Q57" s="6">
        <f t="shared" si="16"/>
        <v>97723.441335967407</v>
      </c>
      <c r="R57" s="5">
        <f t="shared" si="17"/>
        <v>98729.964482575204</v>
      </c>
      <c r="S57" s="5">
        <f t="shared" si="24"/>
        <v>4117563896.4922328</v>
      </c>
      <c r="T57" s="20">
        <f>SUM(S57:$S$136)</f>
        <v>101287669851.16827</v>
      </c>
      <c r="U57" s="6">
        <f t="shared" si="25"/>
        <v>24.598930920648396</v>
      </c>
    </row>
    <row r="58" spans="1:21" ht="12.5">
      <c r="A58" s="21">
        <v>44</v>
      </c>
      <c r="B58" s="22">
        <f>Absterbeordnung!B52</f>
        <v>97564.149293694849</v>
      </c>
      <c r="C58" s="15">
        <f t="shared" si="18"/>
        <v>0.41840073856012966</v>
      </c>
      <c r="D58" s="14">
        <f t="shared" si="19"/>
        <v>40820.912121472677</v>
      </c>
      <c r="E58" s="14">
        <f>SUM(D58:$D$127)</f>
        <v>1045963.232821253</v>
      </c>
      <c r="F58" s="16">
        <f t="shared" si="20"/>
        <v>25.623220512778641</v>
      </c>
      <c r="G58" s="5"/>
      <c r="H58" s="14">
        <f t="shared" si="13"/>
        <v>97564.149293694849</v>
      </c>
      <c r="I58" s="15">
        <f t="shared" si="21"/>
        <v>0.41840073856012966</v>
      </c>
      <c r="J58" s="14">
        <f t="shared" si="22"/>
        <v>40820.912121472677</v>
      </c>
      <c r="K58" s="14">
        <f>SUM($J58:J$127)</f>
        <v>1045963.232821253</v>
      </c>
      <c r="L58" s="16">
        <f t="shared" si="23"/>
        <v>25.623220512778641</v>
      </c>
      <c r="M58" s="16"/>
      <c r="N58" s="6">
        <v>44</v>
      </c>
      <c r="O58" s="6">
        <f t="shared" si="14"/>
        <v>54</v>
      </c>
      <c r="P58" s="6">
        <f t="shared" si="15"/>
        <v>97564.149293694849</v>
      </c>
      <c r="Q58" s="6">
        <f t="shared" si="16"/>
        <v>97564.149293694849</v>
      </c>
      <c r="R58" s="5">
        <f t="shared" si="17"/>
        <v>98667.309943698201</v>
      </c>
      <c r="S58" s="5">
        <f t="shared" si="24"/>
        <v>4027689588.4738116</v>
      </c>
      <c r="T58" s="20">
        <f>SUM(S58:$S$136)</f>
        <v>97170105954.676056</v>
      </c>
      <c r="U58" s="6">
        <f t="shared" si="25"/>
        <v>24.125520058137386</v>
      </c>
    </row>
    <row r="59" spans="1:21" ht="12.5">
      <c r="A59" s="21">
        <v>45</v>
      </c>
      <c r="B59" s="22">
        <f>Absterbeordnung!B53</f>
        <v>97391.19093840447</v>
      </c>
      <c r="C59" s="15">
        <f t="shared" si="18"/>
        <v>0.41019680250993107</v>
      </c>
      <c r="D59" s="14">
        <f t="shared" si="19"/>
        <v>39949.555115567688</v>
      </c>
      <c r="E59" s="14">
        <f>SUM(D59:$D$127)</f>
        <v>1005142.3206997802</v>
      </c>
      <c r="F59" s="16">
        <f t="shared" si="20"/>
        <v>25.160288213274566</v>
      </c>
      <c r="G59" s="5"/>
      <c r="H59" s="14">
        <f t="shared" si="13"/>
        <v>97391.19093840447</v>
      </c>
      <c r="I59" s="15">
        <f t="shared" si="21"/>
        <v>0.41019680250993107</v>
      </c>
      <c r="J59" s="14">
        <f t="shared" si="22"/>
        <v>39949.555115567688</v>
      </c>
      <c r="K59" s="14">
        <f>SUM($J59:J$127)</f>
        <v>1005142.3206997802</v>
      </c>
      <c r="L59" s="16">
        <f t="shared" si="23"/>
        <v>25.160288213274566</v>
      </c>
      <c r="M59" s="16"/>
      <c r="N59" s="6">
        <v>45</v>
      </c>
      <c r="O59" s="6">
        <f t="shared" si="14"/>
        <v>55</v>
      </c>
      <c r="P59" s="6">
        <f t="shared" si="15"/>
        <v>97391.19093840447</v>
      </c>
      <c r="Q59" s="6">
        <f t="shared" si="16"/>
        <v>97391.19093840447</v>
      </c>
      <c r="R59" s="5">
        <f t="shared" si="17"/>
        <v>98594.704439131441</v>
      </c>
      <c r="S59" s="5">
        <f t="shared" si="24"/>
        <v>3938814579.0941873</v>
      </c>
      <c r="T59" s="20">
        <f>SUM(S59:$S$136)</f>
        <v>93142416366.202271</v>
      </c>
      <c r="U59" s="6">
        <f t="shared" si="25"/>
        <v>23.647321927914241</v>
      </c>
    </row>
    <row r="60" spans="1:21" ht="12.5">
      <c r="A60" s="21">
        <v>46</v>
      </c>
      <c r="B60" s="22">
        <f>Absterbeordnung!B54</f>
        <v>97206.175437383004</v>
      </c>
      <c r="C60" s="15">
        <f t="shared" si="18"/>
        <v>0.40215372795091275</v>
      </c>
      <c r="D60" s="14">
        <f t="shared" si="19"/>
        <v>39091.825831994021</v>
      </c>
      <c r="E60" s="14">
        <f>SUM(D60:$D$127)</f>
        <v>965192.76558421261</v>
      </c>
      <c r="F60" s="16">
        <f t="shared" si="20"/>
        <v>24.690398696964095</v>
      </c>
      <c r="G60" s="5"/>
      <c r="H60" s="14">
        <f t="shared" si="13"/>
        <v>97206.175437383004</v>
      </c>
      <c r="I60" s="15">
        <f t="shared" si="21"/>
        <v>0.40215372795091275</v>
      </c>
      <c r="J60" s="14">
        <f t="shared" si="22"/>
        <v>39091.825831994021</v>
      </c>
      <c r="K60" s="14">
        <f>SUM($J60:J$127)</f>
        <v>965192.76558421261</v>
      </c>
      <c r="L60" s="16">
        <f t="shared" si="23"/>
        <v>24.690398696964095</v>
      </c>
      <c r="M60" s="16"/>
      <c r="N60" s="6">
        <v>46</v>
      </c>
      <c r="O60" s="6">
        <f t="shared" si="14"/>
        <v>56</v>
      </c>
      <c r="P60" s="6">
        <f t="shared" si="15"/>
        <v>97206.175437383004</v>
      </c>
      <c r="Q60" s="6">
        <f t="shared" si="16"/>
        <v>97206.175437383004</v>
      </c>
      <c r="R60" s="5">
        <f t="shared" si="17"/>
        <v>98519.220916279824</v>
      </c>
      <c r="S60" s="5">
        <f t="shared" si="24"/>
        <v>3851296225.1629534</v>
      </c>
      <c r="T60" s="20">
        <f>SUM(S60:$S$136)</f>
        <v>89203601787.108063</v>
      </c>
      <c r="U60" s="6">
        <f t="shared" si="25"/>
        <v>23.161968483308172</v>
      </c>
    </row>
    <row r="61" spans="1:21" ht="12.5">
      <c r="A61" s="21">
        <v>47</v>
      </c>
      <c r="B61" s="22">
        <f>Absterbeordnung!B55</f>
        <v>96993.541369206505</v>
      </c>
      <c r="C61" s="15">
        <f t="shared" si="18"/>
        <v>0.39426836073618909</v>
      </c>
      <c r="D61" s="14">
        <f t="shared" si="19"/>
        <v>38241.484557634787</v>
      </c>
      <c r="E61" s="14">
        <f>SUM(D61:$D$127)</f>
        <v>926100.93975221855</v>
      </c>
      <c r="F61" s="16">
        <f t="shared" si="20"/>
        <v>24.21718064727499</v>
      </c>
      <c r="G61" s="5"/>
      <c r="H61" s="14">
        <f t="shared" si="13"/>
        <v>96993.541369206505</v>
      </c>
      <c r="I61" s="15">
        <f t="shared" si="21"/>
        <v>0.39426836073618909</v>
      </c>
      <c r="J61" s="14">
        <f t="shared" si="22"/>
        <v>38241.484557634787</v>
      </c>
      <c r="K61" s="14">
        <f>SUM($J61:J$127)</f>
        <v>926100.93975221855</v>
      </c>
      <c r="L61" s="16">
        <f t="shared" si="23"/>
        <v>24.21718064727499</v>
      </c>
      <c r="M61" s="16"/>
      <c r="N61" s="6">
        <v>47</v>
      </c>
      <c r="O61" s="6">
        <f t="shared" si="14"/>
        <v>57</v>
      </c>
      <c r="P61" s="6">
        <f t="shared" si="15"/>
        <v>96993.541369206505</v>
      </c>
      <c r="Q61" s="6">
        <f t="shared" si="16"/>
        <v>96993.541369206505</v>
      </c>
      <c r="R61" s="5">
        <f t="shared" si="17"/>
        <v>98432.794931331504</v>
      </c>
      <c r="S61" s="5">
        <f t="shared" si="24"/>
        <v>3764216207.3313456</v>
      </c>
      <c r="T61" s="20">
        <f>SUM(S61:$S$136)</f>
        <v>85352305561.945129</v>
      </c>
      <c r="U61" s="6">
        <f t="shared" si="25"/>
        <v>22.674655455685407</v>
      </c>
    </row>
    <row r="62" spans="1:21" ht="12.5">
      <c r="A62" s="21">
        <v>48</v>
      </c>
      <c r="B62" s="22">
        <f>Absterbeordnung!B56</f>
        <v>96764.49631050587</v>
      </c>
      <c r="C62" s="15">
        <f t="shared" si="18"/>
        <v>0.38653760856489122</v>
      </c>
      <c r="D62" s="14">
        <f t="shared" si="19"/>
        <v>37403.116997849182</v>
      </c>
      <c r="E62" s="14">
        <f>SUM(D62:$D$127)</f>
        <v>887859.45519458374</v>
      </c>
      <c r="F62" s="16">
        <f t="shared" si="20"/>
        <v>23.737579283716887</v>
      </c>
      <c r="G62" s="5"/>
      <c r="H62" s="14">
        <f t="shared" si="13"/>
        <v>96764.49631050587</v>
      </c>
      <c r="I62" s="15">
        <f t="shared" si="21"/>
        <v>0.38653760856489122</v>
      </c>
      <c r="J62" s="14">
        <f t="shared" si="22"/>
        <v>37403.116997849182</v>
      </c>
      <c r="K62" s="14">
        <f>SUM($J62:J$127)</f>
        <v>887859.45519458374</v>
      </c>
      <c r="L62" s="16">
        <f t="shared" si="23"/>
        <v>23.737579283716887</v>
      </c>
      <c r="M62" s="16"/>
      <c r="N62" s="6">
        <v>48</v>
      </c>
      <c r="O62" s="6">
        <f t="shared" si="14"/>
        <v>58</v>
      </c>
      <c r="P62" s="6">
        <f t="shared" si="15"/>
        <v>96764.49631050587</v>
      </c>
      <c r="Q62" s="6">
        <f t="shared" si="16"/>
        <v>96764.49631050587</v>
      </c>
      <c r="R62" s="5">
        <f t="shared" si="17"/>
        <v>98338.582734527125</v>
      </c>
      <c r="S62" s="5">
        <f t="shared" si="24"/>
        <v>3678169515.4221892</v>
      </c>
      <c r="T62" s="20">
        <f>SUM(S62:$S$136)</f>
        <v>81588089354.61377</v>
      </c>
      <c r="U62" s="6">
        <f t="shared" si="25"/>
        <v>22.181709954509504</v>
      </c>
    </row>
    <row r="63" spans="1:21" ht="12.5">
      <c r="A63" s="21">
        <v>49</v>
      </c>
      <c r="B63" s="22">
        <f>Absterbeordnung!B57</f>
        <v>96515.618746840628</v>
      </c>
      <c r="C63" s="15">
        <f t="shared" si="18"/>
        <v>0.37895843976950117</v>
      </c>
      <c r="D63" s="14">
        <f t="shared" si="19"/>
        <v>36575.408293690743</v>
      </c>
      <c r="E63" s="14">
        <f>SUM(D63:$D$127)</f>
        <v>850456.33819673466</v>
      </c>
      <c r="F63" s="16">
        <f t="shared" si="20"/>
        <v>23.252135187878089</v>
      </c>
      <c r="G63" s="5"/>
      <c r="H63" s="14">
        <f t="shared" si="13"/>
        <v>96515.618746840628</v>
      </c>
      <c r="I63" s="15">
        <f t="shared" si="21"/>
        <v>0.37895843976950117</v>
      </c>
      <c r="J63" s="14">
        <f t="shared" si="22"/>
        <v>36575.408293690743</v>
      </c>
      <c r="K63" s="14">
        <f>SUM($J63:J$127)</f>
        <v>850456.33819673466</v>
      </c>
      <c r="L63" s="16">
        <f t="shared" si="23"/>
        <v>23.252135187878089</v>
      </c>
      <c r="M63" s="16"/>
      <c r="N63" s="6">
        <v>49</v>
      </c>
      <c r="O63" s="6">
        <f t="shared" si="14"/>
        <v>59</v>
      </c>
      <c r="P63" s="6">
        <f t="shared" si="15"/>
        <v>96515.618746840628</v>
      </c>
      <c r="Q63" s="6">
        <f t="shared" si="16"/>
        <v>96515.618746840628</v>
      </c>
      <c r="R63" s="5">
        <f t="shared" si="17"/>
        <v>98241.214716429924</v>
      </c>
      <c r="S63" s="5">
        <f t="shared" si="24"/>
        <v>3593212539.5215635</v>
      </c>
      <c r="T63" s="20">
        <f>SUM(S63:$S$136)</f>
        <v>77909919839.191574</v>
      </c>
      <c r="U63" s="6">
        <f t="shared" si="25"/>
        <v>21.682524755289116</v>
      </c>
    </row>
    <row r="64" spans="1:21" ht="12.5">
      <c r="A64" s="21">
        <v>50</v>
      </c>
      <c r="B64" s="22">
        <f>Absterbeordnung!B58</f>
        <v>96240.908687189774</v>
      </c>
      <c r="C64" s="15">
        <f t="shared" si="18"/>
        <v>0.37152788212696192</v>
      </c>
      <c r="D64" s="14">
        <f t="shared" si="19"/>
        <v>35756.180978525947</v>
      </c>
      <c r="E64" s="14">
        <f>SUM(D64:$D$127)</f>
        <v>813880.9299030439</v>
      </c>
      <c r="F64" s="16">
        <f t="shared" si="20"/>
        <v>22.761964718542945</v>
      </c>
      <c r="G64" s="5"/>
      <c r="H64" s="14">
        <f t="shared" si="13"/>
        <v>96240.908687189774</v>
      </c>
      <c r="I64" s="15">
        <f t="shared" si="21"/>
        <v>0.37152788212696192</v>
      </c>
      <c r="J64" s="14">
        <f t="shared" si="22"/>
        <v>35756.180978525947</v>
      </c>
      <c r="K64" s="14">
        <f>SUM($J64:J$127)</f>
        <v>813880.9299030439</v>
      </c>
      <c r="L64" s="16">
        <f t="shared" si="23"/>
        <v>22.761964718542945</v>
      </c>
      <c r="M64" s="16"/>
      <c r="N64" s="6">
        <v>50</v>
      </c>
      <c r="O64" s="6">
        <f t="shared" si="14"/>
        <v>60</v>
      </c>
      <c r="P64" s="6">
        <f t="shared" si="15"/>
        <v>96240.908687189774</v>
      </c>
      <c r="Q64" s="6">
        <f t="shared" si="16"/>
        <v>96240.908687189774</v>
      </c>
      <c r="R64" s="5">
        <f t="shared" si="17"/>
        <v>98124.336592036241</v>
      </c>
      <c r="S64" s="5">
        <f t="shared" si="24"/>
        <v>3508551537.582644</v>
      </c>
      <c r="T64" s="20">
        <f>SUM(S64:$S$136)</f>
        <v>74316707299.669998</v>
      </c>
      <c r="U64" s="6">
        <f t="shared" si="25"/>
        <v>21.181592034094344</v>
      </c>
    </row>
    <row r="65" spans="1:21" ht="12.5">
      <c r="A65" s="21">
        <v>51</v>
      </c>
      <c r="B65" s="22">
        <f>Absterbeordnung!B59</f>
        <v>95934.266152994081</v>
      </c>
      <c r="C65" s="15">
        <f t="shared" si="18"/>
        <v>0.36424302169309997</v>
      </c>
      <c r="D65" s="14">
        <f t="shared" si="19"/>
        <v>34943.386987476646</v>
      </c>
      <c r="E65" s="14">
        <f>SUM(D65:$D$127)</f>
        <v>778124.748924518</v>
      </c>
      <c r="F65" s="16">
        <f t="shared" si="20"/>
        <v>22.268154749949968</v>
      </c>
      <c r="G65" s="5"/>
      <c r="H65" s="14">
        <f t="shared" si="13"/>
        <v>95934.266152994081</v>
      </c>
      <c r="I65" s="15">
        <f t="shared" si="21"/>
        <v>0.36424302169309997</v>
      </c>
      <c r="J65" s="14">
        <f t="shared" si="22"/>
        <v>34943.386987476646</v>
      </c>
      <c r="K65" s="14">
        <f>SUM($J65:J$127)</f>
        <v>778124.748924518</v>
      </c>
      <c r="L65" s="16">
        <f t="shared" si="23"/>
        <v>22.268154749949968</v>
      </c>
      <c r="M65" s="16"/>
      <c r="N65" s="6">
        <v>51</v>
      </c>
      <c r="O65" s="6">
        <f t="shared" si="14"/>
        <v>61</v>
      </c>
      <c r="P65" s="6">
        <f t="shared" si="15"/>
        <v>95934.266152994081</v>
      </c>
      <c r="Q65" s="6">
        <f t="shared" si="16"/>
        <v>95934.266152994081</v>
      </c>
      <c r="R65" s="5">
        <f t="shared" si="17"/>
        <v>98001.786287821713</v>
      </c>
      <c r="S65" s="5">
        <f t="shared" si="24"/>
        <v>3424514343.719337</v>
      </c>
      <c r="T65" s="20">
        <f>SUM(S65:$S$136)</f>
        <v>70808155762.087372</v>
      </c>
      <c r="U65" s="6">
        <f t="shared" si="25"/>
        <v>20.676846015246419</v>
      </c>
    </row>
    <row r="66" spans="1:21" ht="12.5">
      <c r="A66" s="21">
        <v>52</v>
      </c>
      <c r="B66" s="22">
        <f>Absterbeordnung!B60</f>
        <v>95607.214902648106</v>
      </c>
      <c r="C66" s="15">
        <f t="shared" si="18"/>
        <v>0.35710100165990188</v>
      </c>
      <c r="D66" s="14">
        <f t="shared" si="19"/>
        <v>34141.432207649137</v>
      </c>
      <c r="E66" s="14">
        <f>SUM(D66:$D$127)</f>
        <v>743181.36193704128</v>
      </c>
      <c r="F66" s="16">
        <f t="shared" si="20"/>
        <v>21.767726597319985</v>
      </c>
      <c r="G66" s="5"/>
      <c r="H66" s="14">
        <f t="shared" si="13"/>
        <v>95607.214902648106</v>
      </c>
      <c r="I66" s="15">
        <f t="shared" si="21"/>
        <v>0.35710100165990188</v>
      </c>
      <c r="J66" s="14">
        <f t="shared" si="22"/>
        <v>34141.432207649137</v>
      </c>
      <c r="K66" s="14">
        <f>SUM($J66:J$127)</f>
        <v>743181.36193704128</v>
      </c>
      <c r="L66" s="16">
        <f t="shared" si="23"/>
        <v>21.767726597319985</v>
      </c>
      <c r="M66" s="16"/>
      <c r="N66" s="6">
        <v>52</v>
      </c>
      <c r="O66" s="6">
        <f t="shared" si="14"/>
        <v>62</v>
      </c>
      <c r="P66" s="6">
        <f t="shared" si="15"/>
        <v>95607.214902648106</v>
      </c>
      <c r="Q66" s="6">
        <f t="shared" si="16"/>
        <v>95607.214902648106</v>
      </c>
      <c r="R66" s="5">
        <f t="shared" si="17"/>
        <v>97869.625652711635</v>
      </c>
      <c r="S66" s="5">
        <f t="shared" si="24"/>
        <v>3341409189.4100533</v>
      </c>
      <c r="T66" s="20">
        <f>SUM(S66:$S$136)</f>
        <v>67383641418.367943</v>
      </c>
      <c r="U66" s="6">
        <f t="shared" si="25"/>
        <v>20.166234543176362</v>
      </c>
    </row>
    <row r="67" spans="1:21" ht="12.5">
      <c r="A67" s="21">
        <v>53</v>
      </c>
      <c r="B67" s="22">
        <f>Absterbeordnung!B61</f>
        <v>95232.94779982022</v>
      </c>
      <c r="C67" s="15">
        <f t="shared" si="18"/>
        <v>0.35009902123519798</v>
      </c>
      <c r="D67" s="14">
        <f t="shared" si="19"/>
        <v>33340.961814059759</v>
      </c>
      <c r="E67" s="14">
        <f>SUM(D67:$D$127)</f>
        <v>709039.92972939229</v>
      </c>
      <c r="F67" s="16">
        <f t="shared" si="20"/>
        <v>21.266330997997567</v>
      </c>
      <c r="G67" s="5"/>
      <c r="H67" s="14">
        <f t="shared" si="13"/>
        <v>95232.94779982022</v>
      </c>
      <c r="I67" s="15">
        <f t="shared" si="21"/>
        <v>0.35009902123519798</v>
      </c>
      <c r="J67" s="14">
        <f t="shared" si="22"/>
        <v>33340.961814059759</v>
      </c>
      <c r="K67" s="14">
        <f>SUM($J67:J$127)</f>
        <v>709039.92972939229</v>
      </c>
      <c r="L67" s="16">
        <f t="shared" si="23"/>
        <v>21.266330997997567</v>
      </c>
      <c r="M67" s="16"/>
      <c r="N67" s="6">
        <v>53</v>
      </c>
      <c r="O67" s="6">
        <f t="shared" si="14"/>
        <v>63</v>
      </c>
      <c r="P67" s="6">
        <f t="shared" si="15"/>
        <v>95232.94779982022</v>
      </c>
      <c r="Q67" s="6">
        <f t="shared" si="16"/>
        <v>95232.94779982022</v>
      </c>
      <c r="R67" s="5">
        <f t="shared" si="17"/>
        <v>97723.441335967407</v>
      </c>
      <c r="S67" s="5">
        <f t="shared" si="24"/>
        <v>3258193525.9209986</v>
      </c>
      <c r="T67" s="20">
        <f>SUM(S67:$S$136)</f>
        <v>64042232228.957893</v>
      </c>
      <c r="U67" s="6">
        <f t="shared" si="25"/>
        <v>19.655748413794718</v>
      </c>
    </row>
    <row r="68" spans="1:21" ht="12.5">
      <c r="A68" s="21">
        <v>54</v>
      </c>
      <c r="B68" s="22">
        <f>Absterbeordnung!B62</f>
        <v>94824.866548058155</v>
      </c>
      <c r="C68" s="15">
        <f t="shared" si="18"/>
        <v>0.34323433454431168</v>
      </c>
      <c r="D68" s="14">
        <f t="shared" si="19"/>
        <v>32547.149967875903</v>
      </c>
      <c r="E68" s="14">
        <f>SUM(D68:$D$127)</f>
        <v>675698.96791533264</v>
      </c>
      <c r="F68" s="16">
        <f t="shared" si="20"/>
        <v>20.760618628121012</v>
      </c>
      <c r="G68" s="5"/>
      <c r="H68" s="14">
        <f t="shared" si="13"/>
        <v>94824.866548058155</v>
      </c>
      <c r="I68" s="15">
        <f t="shared" si="21"/>
        <v>0.34323433454431168</v>
      </c>
      <c r="J68" s="14">
        <f t="shared" si="22"/>
        <v>32547.149967875903</v>
      </c>
      <c r="K68" s="14">
        <f>SUM($J68:J$127)</f>
        <v>675698.96791533264</v>
      </c>
      <c r="L68" s="16">
        <f t="shared" si="23"/>
        <v>20.760618628121012</v>
      </c>
      <c r="M68" s="16"/>
      <c r="N68" s="6">
        <v>54</v>
      </c>
      <c r="O68" s="6">
        <f t="shared" si="14"/>
        <v>64</v>
      </c>
      <c r="P68" s="6">
        <f t="shared" si="15"/>
        <v>94824.866548058155</v>
      </c>
      <c r="Q68" s="6">
        <f t="shared" si="16"/>
        <v>94824.866548058155</v>
      </c>
      <c r="R68" s="5">
        <f t="shared" si="17"/>
        <v>97564.149293694849</v>
      </c>
      <c r="S68" s="5">
        <f t="shared" si="24"/>
        <v>3175434998.5501204</v>
      </c>
      <c r="T68" s="20">
        <f>SUM(S68:$S$136)</f>
        <v>60784038703.036888</v>
      </c>
      <c r="U68" s="6">
        <f t="shared" si="25"/>
        <v>19.141956529039462</v>
      </c>
    </row>
    <row r="69" spans="1:21" ht="12.5">
      <c r="A69" s="21">
        <v>55</v>
      </c>
      <c r="B69" s="22">
        <f>Absterbeordnung!B63</f>
        <v>94386.58923737552</v>
      </c>
      <c r="C69" s="15">
        <f t="shared" si="18"/>
        <v>0.33650424955324687</v>
      </c>
      <c r="D69" s="14">
        <f t="shared" si="19"/>
        <v>31761.488379213617</v>
      </c>
      <c r="E69" s="14">
        <f>SUM(D69:$D$127)</f>
        <v>643151.81794745661</v>
      </c>
      <c r="F69" s="16">
        <f t="shared" si="20"/>
        <v>20.249423146314797</v>
      </c>
      <c r="G69" s="5"/>
      <c r="H69" s="14">
        <f t="shared" si="13"/>
        <v>94386.58923737552</v>
      </c>
      <c r="I69" s="15">
        <f t="shared" si="21"/>
        <v>0.33650424955324687</v>
      </c>
      <c r="J69" s="14">
        <f t="shared" si="22"/>
        <v>31761.488379213617</v>
      </c>
      <c r="K69" s="14">
        <f>SUM($J69:J$127)</f>
        <v>643151.81794745661</v>
      </c>
      <c r="L69" s="16">
        <f t="shared" si="23"/>
        <v>20.249423146314797</v>
      </c>
      <c r="M69" s="16"/>
      <c r="N69" s="6">
        <v>55</v>
      </c>
      <c r="O69" s="6">
        <f t="shared" si="14"/>
        <v>65</v>
      </c>
      <c r="P69" s="6">
        <f t="shared" si="15"/>
        <v>94386.58923737552</v>
      </c>
      <c r="Q69" s="6">
        <f t="shared" si="16"/>
        <v>94386.58923737552</v>
      </c>
      <c r="R69" s="5">
        <f t="shared" si="17"/>
        <v>97391.19093840447</v>
      </c>
      <c r="S69" s="5">
        <f t="shared" si="24"/>
        <v>3093289179.2279081</v>
      </c>
      <c r="T69" s="20">
        <f>SUM(S69:$S$136)</f>
        <v>57608603704.486771</v>
      </c>
      <c r="U69" s="6">
        <f t="shared" si="25"/>
        <v>18.623736859567074</v>
      </c>
    </row>
    <row r="70" spans="1:21" ht="12.5">
      <c r="A70" s="21">
        <v>56</v>
      </c>
      <c r="B70" s="22">
        <f>Absterbeordnung!B64</f>
        <v>93899.734252430513</v>
      </c>
      <c r="C70" s="15">
        <f t="shared" si="18"/>
        <v>0.3299061270129871</v>
      </c>
      <c r="D70" s="14">
        <f t="shared" si="19"/>
        <v>30978.097654768077</v>
      </c>
      <c r="E70" s="14">
        <f>SUM(D70:$D$127)</f>
        <v>611390.329568243</v>
      </c>
      <c r="F70" s="16">
        <f t="shared" si="20"/>
        <v>19.73621286825982</v>
      </c>
      <c r="G70" s="5"/>
      <c r="H70" s="14">
        <f t="shared" si="13"/>
        <v>93899.734252430513</v>
      </c>
      <c r="I70" s="15">
        <f t="shared" si="21"/>
        <v>0.3299061270129871</v>
      </c>
      <c r="J70" s="14">
        <f t="shared" si="22"/>
        <v>30978.097654768077</v>
      </c>
      <c r="K70" s="14">
        <f>SUM($J70:J$127)</f>
        <v>611390.329568243</v>
      </c>
      <c r="L70" s="16">
        <f t="shared" si="23"/>
        <v>19.73621286825982</v>
      </c>
      <c r="M70" s="16"/>
      <c r="N70" s="6">
        <v>56</v>
      </c>
      <c r="O70" s="6">
        <f t="shared" si="14"/>
        <v>66</v>
      </c>
      <c r="P70" s="6">
        <f t="shared" si="15"/>
        <v>93899.734252430513</v>
      </c>
      <c r="Q70" s="6">
        <f t="shared" si="16"/>
        <v>93899.734252430513</v>
      </c>
      <c r="R70" s="5">
        <f t="shared" si="17"/>
        <v>97206.175437383004</v>
      </c>
      <c r="S70" s="5">
        <f t="shared" si="24"/>
        <v>3011262395.3457685</v>
      </c>
      <c r="T70" s="20">
        <f>SUM(S70:$S$136)</f>
        <v>54515314525.258858</v>
      </c>
      <c r="U70" s="6">
        <f t="shared" si="25"/>
        <v>18.103807429574445</v>
      </c>
    </row>
    <row r="71" spans="1:21" ht="12.5">
      <c r="A71" s="21">
        <v>57</v>
      </c>
      <c r="B71" s="22">
        <f>Absterbeordnung!B65</f>
        <v>93366.34282694319</v>
      </c>
      <c r="C71" s="15">
        <f t="shared" si="18"/>
        <v>0.32343737942449713</v>
      </c>
      <c r="D71" s="14">
        <f t="shared" si="19"/>
        <v>30198.165250395701</v>
      </c>
      <c r="E71" s="14">
        <f>SUM(D71:$D$127)</f>
        <v>580412.23191347497</v>
      </c>
      <c r="F71" s="16">
        <f t="shared" si="20"/>
        <v>19.220115762028605</v>
      </c>
      <c r="G71" s="5"/>
      <c r="H71" s="14">
        <f t="shared" si="13"/>
        <v>93366.34282694319</v>
      </c>
      <c r="I71" s="15">
        <f t="shared" si="21"/>
        <v>0.32343737942449713</v>
      </c>
      <c r="J71" s="14">
        <f t="shared" si="22"/>
        <v>30198.165250395701</v>
      </c>
      <c r="K71" s="14">
        <f>SUM($J71:J$127)</f>
        <v>580412.23191347497</v>
      </c>
      <c r="L71" s="16">
        <f t="shared" si="23"/>
        <v>19.220115762028605</v>
      </c>
      <c r="M71" s="16"/>
      <c r="N71" s="6">
        <v>57</v>
      </c>
      <c r="O71" s="6">
        <f t="shared" si="14"/>
        <v>67</v>
      </c>
      <c r="P71" s="6">
        <f t="shared" si="15"/>
        <v>93366.34282694319</v>
      </c>
      <c r="Q71" s="6">
        <f t="shared" si="16"/>
        <v>93366.34282694319</v>
      </c>
      <c r="R71" s="5">
        <f t="shared" si="17"/>
        <v>96993.541369206505</v>
      </c>
      <c r="S71" s="5">
        <f t="shared" si="24"/>
        <v>2929026990.4883895</v>
      </c>
      <c r="T71" s="20">
        <f>SUM(S71:$S$136)</f>
        <v>51504052129.913101</v>
      </c>
      <c r="U71" s="6">
        <f t="shared" si="25"/>
        <v>17.584014178485003</v>
      </c>
    </row>
    <row r="72" spans="1:21" ht="12.5">
      <c r="A72" s="21">
        <v>58</v>
      </c>
      <c r="B72" s="22">
        <f>Absterbeordnung!B66</f>
        <v>92777.251644985081</v>
      </c>
      <c r="C72" s="15">
        <f t="shared" si="18"/>
        <v>0.31709547002401678</v>
      </c>
      <c r="D72" s="14">
        <f t="shared" si="19"/>
        <v>29419.24621790303</v>
      </c>
      <c r="E72" s="14">
        <f>SUM(D72:$D$127)</f>
        <v>550214.06666307931</v>
      </c>
      <c r="F72" s="16">
        <f t="shared" si="20"/>
        <v>18.702520879962162</v>
      </c>
      <c r="G72" s="5"/>
      <c r="H72" s="14">
        <f t="shared" si="13"/>
        <v>92777.251644985081</v>
      </c>
      <c r="I72" s="15">
        <f t="shared" si="21"/>
        <v>0.31709547002401678</v>
      </c>
      <c r="J72" s="14">
        <f t="shared" si="22"/>
        <v>29419.24621790303</v>
      </c>
      <c r="K72" s="14">
        <f>SUM($J72:J$127)</f>
        <v>550214.06666307931</v>
      </c>
      <c r="L72" s="16">
        <f t="shared" si="23"/>
        <v>18.702520879962162</v>
      </c>
      <c r="M72" s="16"/>
      <c r="N72" s="6">
        <v>58</v>
      </c>
      <c r="O72" s="6">
        <f t="shared" si="14"/>
        <v>68</v>
      </c>
      <c r="P72" s="6">
        <f t="shared" si="15"/>
        <v>92777.251644985081</v>
      </c>
      <c r="Q72" s="6">
        <f t="shared" si="16"/>
        <v>92777.251644985081</v>
      </c>
      <c r="R72" s="5">
        <f t="shared" si="17"/>
        <v>96764.49631050587</v>
      </c>
      <c r="S72" s="5">
        <f t="shared" si="24"/>
        <v>2846738542.1101418</v>
      </c>
      <c r="T72" s="20">
        <f>SUM(S72:$S$136)</f>
        <v>48575025139.424706</v>
      </c>
      <c r="U72" s="6">
        <f t="shared" si="25"/>
        <v>17.063395327980672</v>
      </c>
    </row>
    <row r="73" spans="1:21" ht="12.5">
      <c r="A73" s="21">
        <v>59</v>
      </c>
      <c r="B73" s="22">
        <f>Absterbeordnung!B67</f>
        <v>92118.631210040869</v>
      </c>
      <c r="C73" s="15">
        <f t="shared" si="18"/>
        <v>0.3108779117882518</v>
      </c>
      <c r="D73" s="14">
        <f t="shared" si="19"/>
        <v>28637.647707369586</v>
      </c>
      <c r="E73" s="14">
        <f>SUM(D73:$D$127)</f>
        <v>520794.82044517633</v>
      </c>
      <c r="F73" s="16">
        <f t="shared" si="20"/>
        <v>18.185670337412365</v>
      </c>
      <c r="G73" s="5"/>
      <c r="H73" s="14">
        <f t="shared" si="13"/>
        <v>92118.631210040869</v>
      </c>
      <c r="I73" s="15">
        <f t="shared" si="21"/>
        <v>0.3108779117882518</v>
      </c>
      <c r="J73" s="14">
        <f t="shared" si="22"/>
        <v>28637.647707369586</v>
      </c>
      <c r="K73" s="14">
        <f>SUM($J73:J$127)</f>
        <v>520794.82044517633</v>
      </c>
      <c r="L73" s="16">
        <f t="shared" si="23"/>
        <v>18.185670337412365</v>
      </c>
      <c r="M73" s="16"/>
      <c r="N73" s="6">
        <v>59</v>
      </c>
      <c r="O73" s="6">
        <f t="shared" si="14"/>
        <v>69</v>
      </c>
      <c r="P73" s="6">
        <f t="shared" si="15"/>
        <v>92118.631210040869</v>
      </c>
      <c r="Q73" s="6">
        <f t="shared" si="16"/>
        <v>92118.631210040869</v>
      </c>
      <c r="R73" s="5">
        <f t="shared" si="17"/>
        <v>96515.618746840628</v>
      </c>
      <c r="S73" s="5">
        <f t="shared" si="24"/>
        <v>2763980287.9308176</v>
      </c>
      <c r="T73" s="20">
        <f>SUM(S73:$S$136)</f>
        <v>45728286597.314568</v>
      </c>
      <c r="U73" s="6">
        <f t="shared" si="25"/>
        <v>16.544360608138732</v>
      </c>
    </row>
    <row r="74" spans="1:21" ht="12.5">
      <c r="A74" s="21">
        <v>60</v>
      </c>
      <c r="B74" s="22">
        <f>Absterbeordnung!B68</f>
        <v>91391.672303786632</v>
      </c>
      <c r="C74" s="15">
        <f t="shared" si="18"/>
        <v>0.30478226645907031</v>
      </c>
      <c r="D74" s="14">
        <f t="shared" si="19"/>
        <v>27854.561020232733</v>
      </c>
      <c r="E74" s="14">
        <f>SUM(D74:$D$127)</f>
        <v>492157.17273780674</v>
      </c>
      <c r="F74" s="16">
        <f t="shared" si="20"/>
        <v>17.668818129293737</v>
      </c>
      <c r="G74" s="5"/>
      <c r="H74" s="14">
        <f t="shared" si="13"/>
        <v>91391.672303786632</v>
      </c>
      <c r="I74" s="15">
        <f t="shared" si="21"/>
        <v>0.30478226645907031</v>
      </c>
      <c r="J74" s="14">
        <f t="shared" si="22"/>
        <v>27854.561020232733</v>
      </c>
      <c r="K74" s="14">
        <f>SUM($J74:J$127)</f>
        <v>492157.17273780674</v>
      </c>
      <c r="L74" s="16">
        <f t="shared" si="23"/>
        <v>17.668818129293737</v>
      </c>
      <c r="M74" s="16"/>
      <c r="N74" s="6">
        <v>60</v>
      </c>
      <c r="O74" s="6">
        <f t="shared" si="14"/>
        <v>70</v>
      </c>
      <c r="P74" s="6">
        <f t="shared" si="15"/>
        <v>91391.672303786632</v>
      </c>
      <c r="Q74" s="6">
        <f t="shared" si="16"/>
        <v>91391.672303786632</v>
      </c>
      <c r="R74" s="5">
        <f t="shared" si="17"/>
        <v>96240.908687189774</v>
      </c>
      <c r="S74" s="5">
        <f t="shared" si="24"/>
        <v>2680748263.6699739</v>
      </c>
      <c r="T74" s="20">
        <f>SUM(S74:$S$136)</f>
        <v>42964306309.383751</v>
      </c>
      <c r="U74" s="6">
        <f t="shared" si="25"/>
        <v>16.026982798662768</v>
      </c>
    </row>
    <row r="75" spans="1:21" ht="12.5">
      <c r="A75" s="21">
        <v>61</v>
      </c>
      <c r="B75" s="22">
        <f>Absterbeordnung!B69</f>
        <v>90582.562334416216</v>
      </c>
      <c r="C75" s="15">
        <f t="shared" si="18"/>
        <v>0.29880614358732388</v>
      </c>
      <c r="D75" s="14">
        <f t="shared" si="19"/>
        <v>27066.626127405289</v>
      </c>
      <c r="E75" s="14">
        <f>SUM(D75:$D$127)</f>
        <v>464302.61171757401</v>
      </c>
      <c r="F75" s="16">
        <f t="shared" si="20"/>
        <v>17.154063071328345</v>
      </c>
      <c r="G75" s="5"/>
      <c r="H75" s="14">
        <f t="shared" si="13"/>
        <v>90582.562334416216</v>
      </c>
      <c r="I75" s="15">
        <f t="shared" si="21"/>
        <v>0.29880614358732388</v>
      </c>
      <c r="J75" s="14">
        <f t="shared" si="22"/>
        <v>27066.626127405289</v>
      </c>
      <c r="K75" s="14">
        <f>SUM($J75:J$127)</f>
        <v>464302.61171757401</v>
      </c>
      <c r="L75" s="16">
        <f t="shared" si="23"/>
        <v>17.154063071328345</v>
      </c>
      <c r="M75" s="16"/>
      <c r="N75" s="6">
        <v>61</v>
      </c>
      <c r="O75" s="6">
        <f t="shared" si="14"/>
        <v>71</v>
      </c>
      <c r="P75" s="6">
        <f t="shared" si="15"/>
        <v>90582.562334416216</v>
      </c>
      <c r="Q75" s="6">
        <f t="shared" si="16"/>
        <v>90582.562334416216</v>
      </c>
      <c r="R75" s="5">
        <f t="shared" si="17"/>
        <v>95934.266152994081</v>
      </c>
      <c r="S75" s="5">
        <f t="shared" si="24"/>
        <v>2596616914.7700825</v>
      </c>
      <c r="T75" s="20">
        <f>SUM(S75:$S$136)</f>
        <v>40283558045.713776</v>
      </c>
      <c r="U75" s="6">
        <f t="shared" si="25"/>
        <v>15.513862601977499</v>
      </c>
    </row>
    <row r="76" spans="1:21" ht="12.5">
      <c r="A76" s="21">
        <v>62</v>
      </c>
      <c r="B76" s="22">
        <f>Absterbeordnung!B70</f>
        <v>89691.809473174406</v>
      </c>
      <c r="C76" s="15">
        <f t="shared" si="18"/>
        <v>0.29294719959541554</v>
      </c>
      <c r="D76" s="14">
        <f t="shared" si="19"/>
        <v>26274.964411812005</v>
      </c>
      <c r="E76" s="14">
        <f>SUM(D76:$D$127)</f>
        <v>437235.98559016868</v>
      </c>
      <c r="F76" s="16">
        <f t="shared" si="20"/>
        <v>16.640783170522877</v>
      </c>
      <c r="G76" s="5"/>
      <c r="H76" s="14">
        <f t="shared" si="13"/>
        <v>89691.809473174406</v>
      </c>
      <c r="I76" s="15">
        <f t="shared" si="21"/>
        <v>0.29294719959541554</v>
      </c>
      <c r="J76" s="14">
        <f t="shared" si="22"/>
        <v>26274.964411812005</v>
      </c>
      <c r="K76" s="14">
        <f>SUM($J76:J$127)</f>
        <v>437235.98559016868</v>
      </c>
      <c r="L76" s="16">
        <f t="shared" si="23"/>
        <v>16.640783170522877</v>
      </c>
      <c r="M76" s="16"/>
      <c r="N76" s="6">
        <v>62</v>
      </c>
      <c r="O76" s="6">
        <f t="shared" si="14"/>
        <v>72</v>
      </c>
      <c r="P76" s="6">
        <f t="shared" si="15"/>
        <v>89691.809473174406</v>
      </c>
      <c r="Q76" s="6">
        <f t="shared" si="16"/>
        <v>89691.809473174406</v>
      </c>
      <c r="R76" s="5">
        <f t="shared" si="17"/>
        <v>95607.214902648106</v>
      </c>
      <c r="S76" s="5">
        <f t="shared" si="24"/>
        <v>2512076169.0795412</v>
      </c>
      <c r="T76" s="20">
        <f>SUM(S76:$S$136)</f>
        <v>37686941130.943687</v>
      </c>
      <c r="U76" s="6">
        <f t="shared" si="25"/>
        <v>15.00230828779077</v>
      </c>
    </row>
    <row r="77" spans="1:21" ht="12.5">
      <c r="A77" s="21">
        <v>63</v>
      </c>
      <c r="B77" s="22">
        <f>Absterbeordnung!B71</f>
        <v>88704.303852382902</v>
      </c>
      <c r="C77" s="15">
        <f t="shared" si="18"/>
        <v>0.28720313685825061</v>
      </c>
      <c r="D77" s="14">
        <f t="shared" si="19"/>
        <v>25476.154319231773</v>
      </c>
      <c r="E77" s="14">
        <f>SUM(D77:$D$127)</f>
        <v>410961.02117835666</v>
      </c>
      <c r="F77" s="16">
        <f t="shared" si="20"/>
        <v>16.131203164683495</v>
      </c>
      <c r="G77" s="5"/>
      <c r="H77" s="14">
        <f t="shared" si="13"/>
        <v>88704.303852382902</v>
      </c>
      <c r="I77" s="15">
        <f t="shared" si="21"/>
        <v>0.28720313685825061</v>
      </c>
      <c r="J77" s="14">
        <f t="shared" si="22"/>
        <v>25476.154319231773</v>
      </c>
      <c r="K77" s="14">
        <f>SUM($J77:J$127)</f>
        <v>410961.02117835666</v>
      </c>
      <c r="L77" s="16">
        <f t="shared" si="23"/>
        <v>16.131203164683495</v>
      </c>
      <c r="M77" s="16"/>
      <c r="N77" s="6">
        <v>63</v>
      </c>
      <c r="O77" s="6">
        <f t="shared" si="14"/>
        <v>73</v>
      </c>
      <c r="P77" s="6">
        <f t="shared" si="15"/>
        <v>88704.303852382902</v>
      </c>
      <c r="Q77" s="6">
        <f t="shared" si="16"/>
        <v>88704.303852382902</v>
      </c>
      <c r="R77" s="5">
        <f t="shared" si="17"/>
        <v>95232.94779982022</v>
      </c>
      <c r="S77" s="5">
        <f t="shared" si="24"/>
        <v>2426169274.423564</v>
      </c>
      <c r="T77" s="20">
        <f>SUM(S77:$S$136)</f>
        <v>35174864961.864159</v>
      </c>
      <c r="U77" s="6">
        <f t="shared" si="25"/>
        <v>14.498108327672805</v>
      </c>
    </row>
    <row r="78" spans="1:21" ht="12.5">
      <c r="A78" s="21">
        <v>64</v>
      </c>
      <c r="B78" s="22">
        <f>Absterbeordnung!B72</f>
        <v>87621.015770954313</v>
      </c>
      <c r="C78" s="15">
        <f t="shared" si="18"/>
        <v>0.28157170280220639</v>
      </c>
      <c r="D78" s="14">
        <f t="shared" si="19"/>
        <v>24671.598611886588</v>
      </c>
      <c r="E78" s="14">
        <f>SUM(D78:$D$127)</f>
        <v>385484.86685912486</v>
      </c>
      <c r="F78" s="16">
        <f t="shared" si="20"/>
        <v>15.624640823777069</v>
      </c>
      <c r="G78" s="5"/>
      <c r="H78" s="14">
        <f t="shared" ref="H78:H109" si="26">B78</f>
        <v>87621.015770954313</v>
      </c>
      <c r="I78" s="15">
        <f t="shared" si="21"/>
        <v>0.28157170280220639</v>
      </c>
      <c r="J78" s="14">
        <f t="shared" si="22"/>
        <v>24671.598611886588</v>
      </c>
      <c r="K78" s="14">
        <f>SUM($J78:J$127)</f>
        <v>385484.86685912486</v>
      </c>
      <c r="L78" s="16">
        <f t="shared" si="23"/>
        <v>15.624640823777069</v>
      </c>
      <c r="M78" s="16"/>
      <c r="N78" s="6">
        <v>64</v>
      </c>
      <c r="O78" s="6">
        <f t="shared" ref="O78:O109" si="27">N78+$B$3</f>
        <v>74</v>
      </c>
      <c r="P78" s="6">
        <f t="shared" ref="P78:P109" si="28">B78</f>
        <v>87621.015770954313</v>
      </c>
      <c r="Q78" s="6">
        <f t="shared" ref="Q78:Q109" si="29">B78</f>
        <v>87621.015770954313</v>
      </c>
      <c r="R78" s="5">
        <f t="shared" ref="R78:R109" si="30">LOOKUP(N78,$O$14:$O$136,$Q$14:$Q$136)</f>
        <v>94824.866548058155</v>
      </c>
      <c r="S78" s="5">
        <f t="shared" si="24"/>
        <v>2339481045.8994021</v>
      </c>
      <c r="T78" s="20">
        <f>SUM(S78:$S$136)</f>
        <v>32748695687.440601</v>
      </c>
      <c r="U78" s="6">
        <f t="shared" si="25"/>
        <v>13.998273567910239</v>
      </c>
    </row>
    <row r="79" spans="1:21" ht="12.5">
      <c r="A79" s="21">
        <v>65</v>
      </c>
      <c r="B79" s="22">
        <f>Absterbeordnung!B73</f>
        <v>86427.524700772177</v>
      </c>
      <c r="C79" s="15">
        <f t="shared" ref="C79:C110" si="31">1/(((1+($B$5/100))^A79))</f>
        <v>0.27605068902177099</v>
      </c>
      <c r="D79" s="14">
        <f t="shared" ref="D79:D110" si="32">B79*C79</f>
        <v>23858.37774409429</v>
      </c>
      <c r="E79" s="14">
        <f>SUM(D79:$D$127)</f>
        <v>360813.2682472383</v>
      </c>
      <c r="F79" s="16">
        <f t="shared" ref="F79:F110" si="33">E79/D79</f>
        <v>15.123126648313342</v>
      </c>
      <c r="G79" s="5"/>
      <c r="H79" s="14">
        <f t="shared" si="26"/>
        <v>86427.524700772177</v>
      </c>
      <c r="I79" s="15">
        <f t="shared" ref="I79:I110" si="34">1/(((1+($B$5/100))^A79))</f>
        <v>0.27605068902177099</v>
      </c>
      <c r="J79" s="14">
        <f t="shared" ref="J79:J110" si="35">H79*I79</f>
        <v>23858.37774409429</v>
      </c>
      <c r="K79" s="14">
        <f>SUM($J79:J$127)</f>
        <v>360813.2682472383</v>
      </c>
      <c r="L79" s="16">
        <f t="shared" ref="L79:L110" si="36">K79/J79</f>
        <v>15.123126648313342</v>
      </c>
      <c r="M79" s="16"/>
      <c r="N79" s="6">
        <v>65</v>
      </c>
      <c r="O79" s="6">
        <f t="shared" si="27"/>
        <v>75</v>
      </c>
      <c r="P79" s="6">
        <f t="shared" si="28"/>
        <v>86427.524700772177</v>
      </c>
      <c r="Q79" s="6">
        <f t="shared" si="29"/>
        <v>86427.524700772177</v>
      </c>
      <c r="R79" s="5">
        <f t="shared" si="30"/>
        <v>94386.58923737552</v>
      </c>
      <c r="S79" s="5">
        <f t="shared" ref="S79:S110" si="37">P79*R79*I79</f>
        <v>2251910900.0019698</v>
      </c>
      <c r="T79" s="20">
        <f>SUM(S79:$S$136)</f>
        <v>30409214641.541199</v>
      </c>
      <c r="U79" s="6">
        <f t="shared" ref="U79:U110" si="38">T79/S79</f>
        <v>13.503737932755065</v>
      </c>
    </row>
    <row r="80" spans="1:21" ht="12.5">
      <c r="A80" s="21">
        <v>66</v>
      </c>
      <c r="B80" s="22">
        <f>Absterbeordnung!B74</f>
        <v>85135.329930941924</v>
      </c>
      <c r="C80" s="15">
        <f t="shared" si="31"/>
        <v>0.27063793041350098</v>
      </c>
      <c r="D80" s="14">
        <f t="shared" si="32"/>
        <v>23040.849497580708</v>
      </c>
      <c r="E80" s="14">
        <f>SUM(D80:$D$127)</f>
        <v>336954.89050314401</v>
      </c>
      <c r="F80" s="16">
        <f t="shared" si="33"/>
        <v>14.624239029838041</v>
      </c>
      <c r="G80" s="5"/>
      <c r="H80" s="14">
        <f t="shared" si="26"/>
        <v>85135.329930941924</v>
      </c>
      <c r="I80" s="15">
        <f t="shared" si="34"/>
        <v>0.27063793041350098</v>
      </c>
      <c r="J80" s="14">
        <f t="shared" si="35"/>
        <v>23040.849497580708</v>
      </c>
      <c r="K80" s="14">
        <f>SUM($J80:J$127)</f>
        <v>336954.89050314401</v>
      </c>
      <c r="L80" s="16">
        <f t="shared" si="36"/>
        <v>14.624239029838041</v>
      </c>
      <c r="M80" s="16"/>
      <c r="N80" s="6">
        <v>66</v>
      </c>
      <c r="O80" s="6">
        <f t="shared" si="27"/>
        <v>76</v>
      </c>
      <c r="P80" s="6">
        <f t="shared" si="28"/>
        <v>85135.329930941924</v>
      </c>
      <c r="Q80" s="6">
        <f t="shared" si="29"/>
        <v>85135.329930941924</v>
      </c>
      <c r="R80" s="5">
        <f t="shared" si="30"/>
        <v>93899.734252430513</v>
      </c>
      <c r="S80" s="5">
        <f t="shared" si="37"/>
        <v>2163529644.7730756</v>
      </c>
      <c r="T80" s="20">
        <f>SUM(S80:$S$136)</f>
        <v>28157303741.539227</v>
      </c>
      <c r="U80" s="6">
        <f t="shared" si="38"/>
        <v>13.014521806791578</v>
      </c>
    </row>
    <row r="81" spans="1:21" ht="12.5">
      <c r="A81" s="21">
        <v>67</v>
      </c>
      <c r="B81" s="22">
        <f>Absterbeordnung!B75</f>
        <v>83748.460360457713</v>
      </c>
      <c r="C81" s="15">
        <f t="shared" si="31"/>
        <v>0.26533130432696173</v>
      </c>
      <c r="D81" s="14">
        <f t="shared" si="32"/>
        <v>22221.088222815095</v>
      </c>
      <c r="E81" s="14">
        <f>SUM(D81:$D$127)</f>
        <v>313914.04100556328</v>
      </c>
      <c r="F81" s="16">
        <f t="shared" si="33"/>
        <v>14.126852738168683</v>
      </c>
      <c r="G81" s="5"/>
      <c r="H81" s="14">
        <f t="shared" si="26"/>
        <v>83748.460360457713</v>
      </c>
      <c r="I81" s="15">
        <f t="shared" si="34"/>
        <v>0.26533130432696173</v>
      </c>
      <c r="J81" s="14">
        <f t="shared" si="35"/>
        <v>22221.088222815095</v>
      </c>
      <c r="K81" s="14">
        <f>SUM($J81:J$127)</f>
        <v>313914.04100556328</v>
      </c>
      <c r="L81" s="16">
        <f t="shared" si="36"/>
        <v>14.126852738168683</v>
      </c>
      <c r="M81" s="16"/>
      <c r="N81" s="6">
        <v>67</v>
      </c>
      <c r="O81" s="6">
        <f t="shared" si="27"/>
        <v>77</v>
      </c>
      <c r="P81" s="6">
        <f t="shared" si="28"/>
        <v>83748.460360457713</v>
      </c>
      <c r="Q81" s="6">
        <f t="shared" si="29"/>
        <v>83748.460360457713</v>
      </c>
      <c r="R81" s="5">
        <f t="shared" si="30"/>
        <v>93366.34282694319</v>
      </c>
      <c r="S81" s="5">
        <f t="shared" si="37"/>
        <v>2074701740.999104</v>
      </c>
      <c r="T81" s="20">
        <f>SUM(S81:$S$136)</f>
        <v>25993774096.766155</v>
      </c>
      <c r="U81" s="6">
        <f t="shared" si="38"/>
        <v>12.528920944679239</v>
      </c>
    </row>
    <row r="82" spans="1:21" ht="12.5">
      <c r="A82" s="21">
        <v>68</v>
      </c>
      <c r="B82" s="22">
        <f>Absterbeordnung!B76</f>
        <v>82251.199476519178</v>
      </c>
      <c r="C82" s="15">
        <f t="shared" si="31"/>
        <v>0.26012872973231543</v>
      </c>
      <c r="D82" s="14">
        <f t="shared" si="32"/>
        <v>21395.900038786222</v>
      </c>
      <c r="E82" s="14">
        <f>SUM(D82:$D$127)</f>
        <v>291692.95278274815</v>
      </c>
      <c r="F82" s="16">
        <f t="shared" si="33"/>
        <v>13.633123741182693</v>
      </c>
      <c r="G82" s="5"/>
      <c r="H82" s="14">
        <f t="shared" si="26"/>
        <v>82251.199476519178</v>
      </c>
      <c r="I82" s="15">
        <f t="shared" si="34"/>
        <v>0.26012872973231543</v>
      </c>
      <c r="J82" s="14">
        <f t="shared" si="35"/>
        <v>21395.900038786222</v>
      </c>
      <c r="K82" s="14">
        <f>SUM($J82:J$127)</f>
        <v>291692.95278274815</v>
      </c>
      <c r="L82" s="16">
        <f t="shared" si="36"/>
        <v>13.633123741182693</v>
      </c>
      <c r="M82" s="16"/>
      <c r="N82" s="6">
        <v>68</v>
      </c>
      <c r="O82" s="6">
        <f t="shared" si="27"/>
        <v>78</v>
      </c>
      <c r="P82" s="6">
        <f t="shared" si="28"/>
        <v>82251.199476519178</v>
      </c>
      <c r="Q82" s="6">
        <f t="shared" si="29"/>
        <v>82251.199476519178</v>
      </c>
      <c r="R82" s="5">
        <f t="shared" si="30"/>
        <v>92777.251644985081</v>
      </c>
      <c r="S82" s="5">
        <f t="shared" si="37"/>
        <v>1985052802.0694153</v>
      </c>
      <c r="T82" s="20">
        <f>SUM(S82:$S$136)</f>
        <v>23919072355.767052</v>
      </c>
      <c r="U82" s="6">
        <f t="shared" si="38"/>
        <v>12.04958998109846</v>
      </c>
    </row>
    <row r="83" spans="1:21" ht="12.5">
      <c r="A83" s="21">
        <v>69</v>
      </c>
      <c r="B83" s="22">
        <f>Absterbeordnung!B77</f>
        <v>80657.657886356261</v>
      </c>
      <c r="C83" s="15">
        <f t="shared" si="31"/>
        <v>0.25502816640423082</v>
      </c>
      <c r="D83" s="14">
        <f t="shared" si="32"/>
        <v>20569.974597217184</v>
      </c>
      <c r="E83" s="14">
        <f>SUM(D83:$D$127)</f>
        <v>270297.05274396192</v>
      </c>
      <c r="F83" s="16">
        <f t="shared" si="33"/>
        <v>13.140368816037777</v>
      </c>
      <c r="G83" s="5"/>
      <c r="H83" s="14">
        <f t="shared" si="26"/>
        <v>80657.657886356261</v>
      </c>
      <c r="I83" s="15">
        <f t="shared" si="34"/>
        <v>0.25502816640423082</v>
      </c>
      <c r="J83" s="14">
        <f t="shared" si="35"/>
        <v>20569.974597217184</v>
      </c>
      <c r="K83" s="14">
        <f>SUM($J83:J$127)</f>
        <v>270297.05274396192</v>
      </c>
      <c r="L83" s="16">
        <f t="shared" si="36"/>
        <v>13.140368816037777</v>
      </c>
      <c r="M83" s="16"/>
      <c r="N83" s="6">
        <v>69</v>
      </c>
      <c r="O83" s="6">
        <f t="shared" si="27"/>
        <v>79</v>
      </c>
      <c r="P83" s="6">
        <f t="shared" si="28"/>
        <v>80657.657886356261</v>
      </c>
      <c r="Q83" s="6">
        <f t="shared" si="29"/>
        <v>80657.657886356261</v>
      </c>
      <c r="R83" s="5">
        <f t="shared" si="30"/>
        <v>92118.631210040869</v>
      </c>
      <c r="S83" s="5">
        <f t="shared" si="37"/>
        <v>1894877903.9209588</v>
      </c>
      <c r="T83" s="20">
        <f>SUM(S83:$S$136)</f>
        <v>21934019553.697636</v>
      </c>
      <c r="U83" s="6">
        <f t="shared" si="38"/>
        <v>11.575426315495509</v>
      </c>
    </row>
    <row r="84" spans="1:21" ht="12.5">
      <c r="A84" s="21">
        <v>70</v>
      </c>
      <c r="B84" s="22">
        <f>Absterbeordnung!B78</f>
        <v>78945.104053171744</v>
      </c>
      <c r="C84" s="15">
        <f t="shared" si="31"/>
        <v>0.25002761412179492</v>
      </c>
      <c r="D84" s="14">
        <f t="shared" si="32"/>
        <v>19738.456013011371</v>
      </c>
      <c r="E84" s="14">
        <f>SUM(D84:$D$127)</f>
        <v>249727.07814674469</v>
      </c>
      <c r="F84" s="16">
        <f t="shared" si="33"/>
        <v>12.651804071307673</v>
      </c>
      <c r="G84" s="5"/>
      <c r="H84" s="14">
        <f t="shared" si="26"/>
        <v>78945.104053171744</v>
      </c>
      <c r="I84" s="15">
        <f t="shared" si="34"/>
        <v>0.25002761412179492</v>
      </c>
      <c r="J84" s="14">
        <f t="shared" si="35"/>
        <v>19738.456013011371</v>
      </c>
      <c r="K84" s="14">
        <f>SUM($J84:J$127)</f>
        <v>249727.07814674469</v>
      </c>
      <c r="L84" s="16">
        <f t="shared" si="36"/>
        <v>12.651804071307673</v>
      </c>
      <c r="M84" s="16"/>
      <c r="N84" s="6">
        <v>70</v>
      </c>
      <c r="O84" s="6">
        <f t="shared" si="27"/>
        <v>80</v>
      </c>
      <c r="P84" s="6">
        <f t="shared" si="28"/>
        <v>78945.104053171744</v>
      </c>
      <c r="Q84" s="6">
        <f t="shared" si="29"/>
        <v>78945.104053171744</v>
      </c>
      <c r="R84" s="5">
        <f t="shared" si="30"/>
        <v>91391.672303786632</v>
      </c>
      <c r="S84" s="5">
        <f t="shared" si="37"/>
        <v>1803930503.7238424</v>
      </c>
      <c r="T84" s="20">
        <f>SUM(S84:$S$136)</f>
        <v>20039141649.776676</v>
      </c>
      <c r="U84" s="6">
        <f t="shared" si="38"/>
        <v>11.108599587628239</v>
      </c>
    </row>
    <row r="85" spans="1:21" ht="12.5">
      <c r="A85" s="21">
        <v>71</v>
      </c>
      <c r="B85" s="22">
        <f>Absterbeordnung!B79</f>
        <v>77147.804204493063</v>
      </c>
      <c r="C85" s="15">
        <f t="shared" si="31"/>
        <v>0.24512511188411268</v>
      </c>
      <c r="D85" s="14">
        <f t="shared" si="32"/>
        <v>18910.86413723998</v>
      </c>
      <c r="E85" s="14">
        <f>SUM(D85:$D$127)</f>
        <v>229988.6221337333</v>
      </c>
      <c r="F85" s="16">
        <f t="shared" si="33"/>
        <v>12.161719341044343</v>
      </c>
      <c r="G85" s="5"/>
      <c r="H85" s="14">
        <f t="shared" si="26"/>
        <v>77147.804204493063</v>
      </c>
      <c r="I85" s="15">
        <f t="shared" si="34"/>
        <v>0.24512511188411268</v>
      </c>
      <c r="J85" s="14">
        <f t="shared" si="35"/>
        <v>18910.86413723998</v>
      </c>
      <c r="K85" s="14">
        <f>SUM($J85:J$127)</f>
        <v>229988.6221337333</v>
      </c>
      <c r="L85" s="16">
        <f t="shared" si="36"/>
        <v>12.161719341044343</v>
      </c>
      <c r="M85" s="16"/>
      <c r="N85" s="6">
        <v>71</v>
      </c>
      <c r="O85" s="6">
        <f t="shared" si="27"/>
        <v>81</v>
      </c>
      <c r="P85" s="6">
        <f t="shared" si="28"/>
        <v>77147.804204493063</v>
      </c>
      <c r="Q85" s="6">
        <f t="shared" si="29"/>
        <v>77147.804204493063</v>
      </c>
      <c r="R85" s="5">
        <f t="shared" si="30"/>
        <v>90582.562334416216</v>
      </c>
      <c r="S85" s="5">
        <f t="shared" si="37"/>
        <v>1712994529.5092168</v>
      </c>
      <c r="T85" s="20">
        <f>SUM(S85:$S$136)</f>
        <v>18235211146.052834</v>
      </c>
      <c r="U85" s="6">
        <f t="shared" si="38"/>
        <v>10.645224390341358</v>
      </c>
    </row>
    <row r="86" spans="1:21" ht="12.5">
      <c r="A86" s="21">
        <v>72</v>
      </c>
      <c r="B86" s="22">
        <f>Absterbeordnung!B80</f>
        <v>75221.634221019413</v>
      </c>
      <c r="C86" s="15">
        <f t="shared" si="31"/>
        <v>0.24031873714128693</v>
      </c>
      <c r="D86" s="14">
        <f t="shared" si="32"/>
        <v>18077.1681416992</v>
      </c>
      <c r="E86" s="14">
        <f>SUM(D86:$D$127)</f>
        <v>211077.75799649331</v>
      </c>
      <c r="F86" s="16">
        <f t="shared" si="33"/>
        <v>11.676483636261217</v>
      </c>
      <c r="G86" s="5"/>
      <c r="H86" s="14">
        <f t="shared" si="26"/>
        <v>75221.634221019413</v>
      </c>
      <c r="I86" s="15">
        <f t="shared" si="34"/>
        <v>0.24031873714128693</v>
      </c>
      <c r="J86" s="14">
        <f t="shared" si="35"/>
        <v>18077.1681416992</v>
      </c>
      <c r="K86" s="14">
        <f>SUM($J86:J$127)</f>
        <v>211077.75799649331</v>
      </c>
      <c r="L86" s="16">
        <f t="shared" si="36"/>
        <v>11.676483636261217</v>
      </c>
      <c r="M86" s="16"/>
      <c r="N86" s="6">
        <v>72</v>
      </c>
      <c r="O86" s="6">
        <f t="shared" si="27"/>
        <v>82</v>
      </c>
      <c r="P86" s="6">
        <f t="shared" si="28"/>
        <v>75221.634221019413</v>
      </c>
      <c r="Q86" s="6">
        <f t="shared" si="29"/>
        <v>75221.634221019413</v>
      </c>
      <c r="R86" s="5">
        <f t="shared" si="30"/>
        <v>89691.809473174406</v>
      </c>
      <c r="S86" s="5">
        <f t="shared" si="37"/>
        <v>1621373920.7798226</v>
      </c>
      <c r="T86" s="20">
        <f>SUM(S86:$S$136)</f>
        <v>16522216616.543623</v>
      </c>
      <c r="U86" s="6">
        <f t="shared" si="38"/>
        <v>10.190256796900391</v>
      </c>
    </row>
    <row r="87" spans="1:21" ht="12.5">
      <c r="A87" s="21">
        <v>73</v>
      </c>
      <c r="B87" s="22">
        <f>Absterbeordnung!B81</f>
        <v>73216.392026556918</v>
      </c>
      <c r="C87" s="15">
        <f t="shared" si="31"/>
        <v>0.2356066050404774</v>
      </c>
      <c r="D87" s="14">
        <f t="shared" si="32"/>
        <v>17250.265558689753</v>
      </c>
      <c r="E87" s="14">
        <f>SUM(D87:$D$127)</f>
        <v>193000.58985479409</v>
      </c>
      <c r="F87" s="16">
        <f t="shared" si="33"/>
        <v>11.188267751482284</v>
      </c>
      <c r="G87" s="5"/>
      <c r="H87" s="14">
        <f t="shared" si="26"/>
        <v>73216.392026556918</v>
      </c>
      <c r="I87" s="15">
        <f t="shared" si="34"/>
        <v>0.2356066050404774</v>
      </c>
      <c r="J87" s="14">
        <f t="shared" si="35"/>
        <v>17250.265558689753</v>
      </c>
      <c r="K87" s="14">
        <f>SUM($J87:J$127)</f>
        <v>193000.58985479409</v>
      </c>
      <c r="L87" s="16">
        <f t="shared" si="36"/>
        <v>11.188267751482284</v>
      </c>
      <c r="M87" s="16"/>
      <c r="N87" s="6">
        <v>73</v>
      </c>
      <c r="O87" s="6">
        <f t="shared" si="27"/>
        <v>83</v>
      </c>
      <c r="P87" s="6">
        <f t="shared" si="28"/>
        <v>73216.392026556918</v>
      </c>
      <c r="Q87" s="6">
        <f t="shared" si="29"/>
        <v>73216.392026556918</v>
      </c>
      <c r="R87" s="5">
        <f t="shared" si="30"/>
        <v>88704.303852382902</v>
      </c>
      <c r="S87" s="5">
        <f t="shared" si="37"/>
        <v>1530172797.6523116</v>
      </c>
      <c r="T87" s="20">
        <f>SUM(S87:$S$136)</f>
        <v>14900842695.7638</v>
      </c>
      <c r="U87" s="6">
        <f t="shared" si="38"/>
        <v>9.7380130653385155</v>
      </c>
    </row>
    <row r="88" spans="1:21" ht="12.5">
      <c r="A88" s="21">
        <v>74</v>
      </c>
      <c r="B88" s="22">
        <f>Absterbeordnung!B82</f>
        <v>71087.095126490414</v>
      </c>
      <c r="C88" s="15">
        <f t="shared" si="31"/>
        <v>0.23098686768674251</v>
      </c>
      <c r="D88" s="14">
        <f t="shared" si="32"/>
        <v>16420.185436217518</v>
      </c>
      <c r="E88" s="14">
        <f>SUM(D88:$D$127)</f>
        <v>175750.32429610434</v>
      </c>
      <c r="F88" s="16">
        <f t="shared" si="33"/>
        <v>10.703309349263318</v>
      </c>
      <c r="G88" s="5"/>
      <c r="H88" s="14">
        <f t="shared" si="26"/>
        <v>71087.095126490414</v>
      </c>
      <c r="I88" s="15">
        <f t="shared" si="34"/>
        <v>0.23098686768674251</v>
      </c>
      <c r="J88" s="14">
        <f t="shared" si="35"/>
        <v>16420.185436217518</v>
      </c>
      <c r="K88" s="14">
        <f>SUM($J88:J$127)</f>
        <v>175750.32429610434</v>
      </c>
      <c r="L88" s="16">
        <f t="shared" si="36"/>
        <v>10.703309349263318</v>
      </c>
      <c r="M88" s="16"/>
      <c r="N88" s="6">
        <v>74</v>
      </c>
      <c r="O88" s="6">
        <f t="shared" si="27"/>
        <v>84</v>
      </c>
      <c r="P88" s="6">
        <f t="shared" si="28"/>
        <v>71087.095126490414</v>
      </c>
      <c r="Q88" s="6">
        <f t="shared" si="29"/>
        <v>71087.095126490414</v>
      </c>
      <c r="R88" s="5">
        <f t="shared" si="30"/>
        <v>87621.015770954313</v>
      </c>
      <c r="S88" s="5">
        <f t="shared" si="37"/>
        <v>1438753327.0688095</v>
      </c>
      <c r="T88" s="20">
        <f>SUM(S88:$S$136)</f>
        <v>13370669898.111486</v>
      </c>
      <c r="U88" s="6">
        <f t="shared" si="38"/>
        <v>9.2932330000944106</v>
      </c>
    </row>
    <row r="89" spans="1:21" ht="12.5">
      <c r="A89" s="21">
        <v>75</v>
      </c>
      <c r="B89" s="22">
        <f>Absterbeordnung!B83</f>
        <v>68835.750130730565</v>
      </c>
      <c r="C89" s="15">
        <f t="shared" si="31"/>
        <v>0.22645771341837509</v>
      </c>
      <c r="D89" s="14">
        <f t="shared" si="32"/>
        <v>15588.386576043858</v>
      </c>
      <c r="E89" s="14">
        <f>SUM(D89:$D$127)</f>
        <v>159330.13885988682</v>
      </c>
      <c r="F89" s="16">
        <f t="shared" si="33"/>
        <v>10.221079524980761</v>
      </c>
      <c r="G89" s="5"/>
      <c r="H89" s="14">
        <f t="shared" si="26"/>
        <v>68835.750130730565</v>
      </c>
      <c r="I89" s="15">
        <f t="shared" si="34"/>
        <v>0.22645771341837509</v>
      </c>
      <c r="J89" s="14">
        <f t="shared" si="35"/>
        <v>15588.386576043858</v>
      </c>
      <c r="K89" s="14">
        <f>SUM($J89:J$127)</f>
        <v>159330.13885988682</v>
      </c>
      <c r="L89" s="16">
        <f t="shared" si="36"/>
        <v>10.221079524980761</v>
      </c>
      <c r="M89" s="16"/>
      <c r="N89" s="6">
        <v>75</v>
      </c>
      <c r="O89" s="6">
        <f t="shared" si="27"/>
        <v>85</v>
      </c>
      <c r="P89" s="6">
        <f t="shared" si="28"/>
        <v>68835.750130730565</v>
      </c>
      <c r="Q89" s="6">
        <f t="shared" si="29"/>
        <v>68835.750130730565</v>
      </c>
      <c r="R89" s="5">
        <f t="shared" si="30"/>
        <v>86427.524700772177</v>
      </c>
      <c r="S89" s="5">
        <f t="shared" si="37"/>
        <v>1347265665.846216</v>
      </c>
      <c r="T89" s="20">
        <f>SUM(S89:$S$136)</f>
        <v>11931916571.042677</v>
      </c>
      <c r="U89" s="6">
        <f t="shared" si="38"/>
        <v>8.8563947508810408</v>
      </c>
    </row>
    <row r="90" spans="1:21" ht="12.5">
      <c r="A90" s="21">
        <v>76</v>
      </c>
      <c r="B90" s="22">
        <f>Absterbeordnung!B84</f>
        <v>66472.931148431875</v>
      </c>
      <c r="C90" s="15">
        <f t="shared" si="31"/>
        <v>0.22201736609644609</v>
      </c>
      <c r="D90" s="14">
        <f t="shared" si="32"/>
        <v>14758.145090285254</v>
      </c>
      <c r="E90" s="14">
        <f>SUM(D90:$D$127)</f>
        <v>143741.75228384303</v>
      </c>
      <c r="F90" s="16">
        <f t="shared" si="33"/>
        <v>9.7398251206015694</v>
      </c>
      <c r="G90" s="5"/>
      <c r="H90" s="14">
        <f t="shared" si="26"/>
        <v>66472.931148431875</v>
      </c>
      <c r="I90" s="15">
        <f t="shared" si="34"/>
        <v>0.22201736609644609</v>
      </c>
      <c r="J90" s="14">
        <f t="shared" si="35"/>
        <v>14758.145090285254</v>
      </c>
      <c r="K90" s="14">
        <f>SUM($J90:J$127)</f>
        <v>143741.75228384303</v>
      </c>
      <c r="L90" s="16">
        <f t="shared" si="36"/>
        <v>9.7398251206015694</v>
      </c>
      <c r="M90" s="16"/>
      <c r="N90" s="6">
        <v>76</v>
      </c>
      <c r="O90" s="6">
        <f t="shared" si="27"/>
        <v>86</v>
      </c>
      <c r="P90" s="6">
        <f t="shared" si="28"/>
        <v>66472.931148431875</v>
      </c>
      <c r="Q90" s="6">
        <f t="shared" si="29"/>
        <v>66472.931148431875</v>
      </c>
      <c r="R90" s="5">
        <f t="shared" si="30"/>
        <v>85135.329930941924</v>
      </c>
      <c r="S90" s="5">
        <f t="shared" si="37"/>
        <v>1256439551.4301457</v>
      </c>
      <c r="T90" s="20">
        <f>SUM(S90:$S$136)</f>
        <v>10584650905.196461</v>
      </c>
      <c r="U90" s="6">
        <f t="shared" si="38"/>
        <v>8.424321642174073</v>
      </c>
    </row>
    <row r="91" spans="1:21" ht="12.5">
      <c r="A91" s="21">
        <v>77</v>
      </c>
      <c r="B91" s="22">
        <f>Absterbeordnung!B85</f>
        <v>63929.016024371973</v>
      </c>
      <c r="C91" s="15">
        <f t="shared" si="31"/>
        <v>0.2176640844082805</v>
      </c>
      <c r="D91" s="14">
        <f t="shared" si="32"/>
        <v>13915.050740067218</v>
      </c>
      <c r="E91" s="14">
        <f>SUM(D91:$D$127)</f>
        <v>128983.60719355781</v>
      </c>
      <c r="F91" s="16">
        <f t="shared" si="33"/>
        <v>9.2693594585437165</v>
      </c>
      <c r="G91" s="5"/>
      <c r="H91" s="14">
        <f t="shared" si="26"/>
        <v>63929.016024371973</v>
      </c>
      <c r="I91" s="15">
        <f t="shared" si="34"/>
        <v>0.2176640844082805</v>
      </c>
      <c r="J91" s="14">
        <f t="shared" si="35"/>
        <v>13915.050740067218</v>
      </c>
      <c r="K91" s="14">
        <f>SUM($J91:J$127)</f>
        <v>128983.60719355781</v>
      </c>
      <c r="L91" s="16">
        <f t="shared" si="36"/>
        <v>9.2693594585437165</v>
      </c>
      <c r="M91" s="16"/>
      <c r="N91" s="6">
        <v>77</v>
      </c>
      <c r="O91" s="6">
        <f t="shared" si="27"/>
        <v>87</v>
      </c>
      <c r="P91" s="6">
        <f t="shared" si="28"/>
        <v>63929.016024371973</v>
      </c>
      <c r="Q91" s="6">
        <f t="shared" si="29"/>
        <v>63929.016024371973</v>
      </c>
      <c r="R91" s="5">
        <f t="shared" si="30"/>
        <v>83748.460360457713</v>
      </c>
      <c r="S91" s="5">
        <f t="shared" si="37"/>
        <v>1165364075.3182771</v>
      </c>
      <c r="T91" s="20">
        <f>SUM(S91:$S$136)</f>
        <v>9328211353.7663155</v>
      </c>
      <c r="U91" s="6">
        <f t="shared" si="38"/>
        <v>8.0045468633642685</v>
      </c>
    </row>
    <row r="92" spans="1:21" ht="12.5">
      <c r="A92" s="21">
        <v>78</v>
      </c>
      <c r="B92" s="22">
        <f>Absterbeordnung!B86</f>
        <v>61316.154818153693</v>
      </c>
      <c r="C92" s="15">
        <f t="shared" si="31"/>
        <v>0.21339616118458871</v>
      </c>
      <c r="D92" s="14">
        <f t="shared" si="32"/>
        <v>13084.63205679392</v>
      </c>
      <c r="E92" s="14">
        <f>SUM(D92:$D$127)</f>
        <v>115068.55645349057</v>
      </c>
      <c r="F92" s="16">
        <f t="shared" si="33"/>
        <v>8.794175942742207</v>
      </c>
      <c r="G92" s="5"/>
      <c r="H92" s="14">
        <f t="shared" si="26"/>
        <v>61316.154818153693</v>
      </c>
      <c r="I92" s="15">
        <f t="shared" si="34"/>
        <v>0.21339616118458871</v>
      </c>
      <c r="J92" s="14">
        <f t="shared" si="35"/>
        <v>13084.63205679392</v>
      </c>
      <c r="K92" s="14">
        <f>SUM($J92:J$127)</f>
        <v>115068.55645349057</v>
      </c>
      <c r="L92" s="16">
        <f t="shared" si="36"/>
        <v>8.794175942742207</v>
      </c>
      <c r="M92" s="16"/>
      <c r="N92" s="6">
        <v>78</v>
      </c>
      <c r="O92" s="6">
        <f t="shared" si="27"/>
        <v>88</v>
      </c>
      <c r="P92" s="6">
        <f t="shared" si="28"/>
        <v>61316.154818153693</v>
      </c>
      <c r="Q92" s="6">
        <f t="shared" si="29"/>
        <v>61316.154818153693</v>
      </c>
      <c r="R92" s="5">
        <f t="shared" si="30"/>
        <v>82251.199476519178</v>
      </c>
      <c r="S92" s="5">
        <f t="shared" si="37"/>
        <v>1076226681.3802142</v>
      </c>
      <c r="T92" s="20">
        <f>SUM(S92:$S$136)</f>
        <v>8162847278.4480381</v>
      </c>
      <c r="U92" s="6">
        <f t="shared" si="38"/>
        <v>7.5846914220520336</v>
      </c>
    </row>
    <row r="93" spans="1:21" ht="12.5">
      <c r="A93" s="21">
        <v>79</v>
      </c>
      <c r="B93" s="22">
        <f>Absterbeordnung!B87</f>
        <v>58549.808885961836</v>
      </c>
      <c r="C93" s="15">
        <f t="shared" si="31"/>
        <v>0.20921192272998898</v>
      </c>
      <c r="D93" s="14">
        <f t="shared" si="32"/>
        <v>12249.318092505469</v>
      </c>
      <c r="E93" s="14">
        <f>SUM(D93:$D$127)</f>
        <v>101983.92439669668</v>
      </c>
      <c r="F93" s="16">
        <f t="shared" si="33"/>
        <v>8.3256817748159992</v>
      </c>
      <c r="G93" s="5"/>
      <c r="H93" s="14">
        <f t="shared" si="26"/>
        <v>58549.808885961836</v>
      </c>
      <c r="I93" s="15">
        <f t="shared" si="34"/>
        <v>0.20921192272998898</v>
      </c>
      <c r="J93" s="14">
        <f t="shared" si="35"/>
        <v>12249.318092505469</v>
      </c>
      <c r="K93" s="14">
        <f>SUM($J93:J$127)</f>
        <v>101983.92439669668</v>
      </c>
      <c r="L93" s="16">
        <f t="shared" si="36"/>
        <v>8.3256817748159992</v>
      </c>
      <c r="M93" s="16"/>
      <c r="N93" s="6">
        <v>79</v>
      </c>
      <c r="O93" s="6">
        <f t="shared" si="27"/>
        <v>89</v>
      </c>
      <c r="P93" s="6">
        <f t="shared" si="28"/>
        <v>58549.808885961836</v>
      </c>
      <c r="Q93" s="6">
        <f t="shared" si="29"/>
        <v>58549.808885961836</v>
      </c>
      <c r="R93" s="5">
        <f t="shared" si="30"/>
        <v>80657.657886356261</v>
      </c>
      <c r="S93" s="5">
        <f t="shared" si="37"/>
        <v>988001308.04646027</v>
      </c>
      <c r="T93" s="20">
        <f>SUM(S93:$S$136)</f>
        <v>7086620597.0678253</v>
      </c>
      <c r="U93" s="6">
        <f t="shared" si="38"/>
        <v>7.172683415854932</v>
      </c>
    </row>
    <row r="94" spans="1:21" ht="12.5">
      <c r="A94" s="21">
        <v>80</v>
      </c>
      <c r="B94" s="22">
        <f>Absterbeordnung!B88</f>
        <v>55622.504852532184</v>
      </c>
      <c r="C94" s="15">
        <f t="shared" si="31"/>
        <v>0.20510972816665585</v>
      </c>
      <c r="D94" s="14">
        <f t="shared" si="32"/>
        <v>11408.716850251372</v>
      </c>
      <c r="E94" s="14">
        <f>SUM(D94:$D$127)</f>
        <v>89734.606304191169</v>
      </c>
      <c r="F94" s="16">
        <f t="shared" si="33"/>
        <v>7.8654424929665963</v>
      </c>
      <c r="G94" s="5"/>
      <c r="H94" s="14">
        <f t="shared" si="26"/>
        <v>55622.504852532184</v>
      </c>
      <c r="I94" s="15">
        <f t="shared" si="34"/>
        <v>0.20510972816665585</v>
      </c>
      <c r="J94" s="14">
        <f t="shared" si="35"/>
        <v>11408.716850251372</v>
      </c>
      <c r="K94" s="14">
        <f>SUM($J94:J$127)</f>
        <v>89734.606304191169</v>
      </c>
      <c r="L94" s="16">
        <f t="shared" si="36"/>
        <v>7.8654424929665963</v>
      </c>
      <c r="M94" s="16"/>
      <c r="N94" s="6">
        <v>80</v>
      </c>
      <c r="O94" s="6">
        <f t="shared" si="27"/>
        <v>90</v>
      </c>
      <c r="P94" s="6">
        <f t="shared" si="28"/>
        <v>55622.504852532184</v>
      </c>
      <c r="Q94" s="6">
        <f t="shared" si="29"/>
        <v>55622.504852532184</v>
      </c>
      <c r="R94" s="5">
        <f t="shared" si="30"/>
        <v>78945.104053171744</v>
      </c>
      <c r="S94" s="5">
        <f t="shared" si="37"/>
        <v>900662338.85626829</v>
      </c>
      <c r="T94" s="20">
        <f>SUM(S94:$S$136)</f>
        <v>6098619289.0213652</v>
      </c>
      <c r="U94" s="6">
        <f t="shared" si="38"/>
        <v>6.7712604667869991</v>
      </c>
    </row>
    <row r="95" spans="1:21" ht="12.5">
      <c r="A95" s="21">
        <v>81</v>
      </c>
      <c r="B95" s="22">
        <f>Absterbeordnung!B89</f>
        <v>52491.760884934163</v>
      </c>
      <c r="C95" s="15">
        <f t="shared" si="31"/>
        <v>0.20108796879083907</v>
      </c>
      <c r="D95" s="14">
        <f t="shared" si="32"/>
        <v>10555.461574605828</v>
      </c>
      <c r="E95" s="14">
        <f>SUM(D95:$D$127)</f>
        <v>78325.889453939817</v>
      </c>
      <c r="F95" s="16">
        <f t="shared" si="33"/>
        <v>7.4204134892949707</v>
      </c>
      <c r="G95" s="5"/>
      <c r="H95" s="14">
        <f t="shared" si="26"/>
        <v>52491.760884934163</v>
      </c>
      <c r="I95" s="15">
        <f t="shared" si="34"/>
        <v>0.20108796879083907</v>
      </c>
      <c r="J95" s="14">
        <f t="shared" si="35"/>
        <v>10555.461574605828</v>
      </c>
      <c r="K95" s="14">
        <f>SUM($J95:J$127)</f>
        <v>78325.889453939817</v>
      </c>
      <c r="L95" s="16">
        <f t="shared" si="36"/>
        <v>7.4204134892949707</v>
      </c>
      <c r="M95" s="16"/>
      <c r="N95" s="6">
        <v>81</v>
      </c>
      <c r="O95" s="6">
        <f t="shared" si="27"/>
        <v>91</v>
      </c>
      <c r="P95" s="6">
        <f t="shared" si="28"/>
        <v>52491.760884934163</v>
      </c>
      <c r="Q95" s="6">
        <f t="shared" si="29"/>
        <v>52491.760884934163</v>
      </c>
      <c r="R95" s="5">
        <f t="shared" si="30"/>
        <v>77147.804204493063</v>
      </c>
      <c r="S95" s="5">
        <f t="shared" si="37"/>
        <v>814330682.84574044</v>
      </c>
      <c r="T95" s="20">
        <f>SUM(S95:$S$136)</f>
        <v>5197956950.1650972</v>
      </c>
      <c r="U95" s="6">
        <f t="shared" si="38"/>
        <v>6.3831033997152629</v>
      </c>
    </row>
    <row r="96" spans="1:21" ht="12.5">
      <c r="A96" s="21">
        <v>82</v>
      </c>
      <c r="B96" s="22">
        <f>Absterbeordnung!B90</f>
        <v>49225.072446759688</v>
      </c>
      <c r="C96" s="15">
        <f t="shared" si="31"/>
        <v>0.19714506744199911</v>
      </c>
      <c r="D96" s="14">
        <f t="shared" si="32"/>
        <v>9704.4802273537316</v>
      </c>
      <c r="E96" s="14">
        <f>SUM(D96:$D$127)</f>
        <v>67770.427879333976</v>
      </c>
      <c r="F96" s="16">
        <f t="shared" si="33"/>
        <v>6.9834165552021501</v>
      </c>
      <c r="G96" s="5"/>
      <c r="H96" s="14">
        <f t="shared" si="26"/>
        <v>49225.072446759688</v>
      </c>
      <c r="I96" s="15">
        <f t="shared" si="34"/>
        <v>0.19714506744199911</v>
      </c>
      <c r="J96" s="14">
        <f t="shared" si="35"/>
        <v>9704.4802273537316</v>
      </c>
      <c r="K96" s="14">
        <f>SUM($J96:J$127)</f>
        <v>67770.427879333976</v>
      </c>
      <c r="L96" s="16">
        <f t="shared" si="36"/>
        <v>6.9834165552021501</v>
      </c>
      <c r="M96" s="16"/>
      <c r="N96" s="6">
        <v>82</v>
      </c>
      <c r="O96" s="6">
        <f t="shared" si="27"/>
        <v>92</v>
      </c>
      <c r="P96" s="6">
        <f t="shared" si="28"/>
        <v>49225.072446759688</v>
      </c>
      <c r="Q96" s="6">
        <f t="shared" si="29"/>
        <v>49225.072446759688</v>
      </c>
      <c r="R96" s="5">
        <f t="shared" si="30"/>
        <v>75221.634221019413</v>
      </c>
      <c r="S96" s="5">
        <f t="shared" si="37"/>
        <v>729986861.96711767</v>
      </c>
      <c r="T96" s="20">
        <f>SUM(S96:$S$136)</f>
        <v>4383626267.319356</v>
      </c>
      <c r="U96" s="6">
        <f t="shared" si="38"/>
        <v>6.0050755646569662</v>
      </c>
    </row>
    <row r="97" spans="1:21" ht="12.5">
      <c r="A97" s="21">
        <v>83</v>
      </c>
      <c r="B97" s="22">
        <f>Absterbeordnung!B91</f>
        <v>45887.480534830298</v>
      </c>
      <c r="C97" s="15">
        <f t="shared" si="31"/>
        <v>0.19327947788431285</v>
      </c>
      <c r="D97" s="14">
        <f t="shared" si="32"/>
        <v>8869.1082791985682</v>
      </c>
      <c r="E97" s="14">
        <f>SUM(D97:$D$127)</f>
        <v>58065.947651980227</v>
      </c>
      <c r="F97" s="16">
        <f t="shared" si="33"/>
        <v>6.546988245500053</v>
      </c>
      <c r="G97" s="5"/>
      <c r="H97" s="14">
        <f t="shared" si="26"/>
        <v>45887.480534830298</v>
      </c>
      <c r="I97" s="15">
        <f t="shared" si="34"/>
        <v>0.19327947788431285</v>
      </c>
      <c r="J97" s="14">
        <f t="shared" si="35"/>
        <v>8869.1082791985682</v>
      </c>
      <c r="K97" s="14">
        <f>SUM($J97:J$127)</f>
        <v>58065.947651980227</v>
      </c>
      <c r="L97" s="16">
        <f t="shared" si="36"/>
        <v>6.546988245500053</v>
      </c>
      <c r="M97" s="16"/>
      <c r="N97" s="6">
        <v>83</v>
      </c>
      <c r="O97" s="6">
        <f t="shared" si="27"/>
        <v>93</v>
      </c>
      <c r="P97" s="6">
        <f t="shared" si="28"/>
        <v>45887.480534830298</v>
      </c>
      <c r="Q97" s="6">
        <f t="shared" si="29"/>
        <v>45887.480534830298</v>
      </c>
      <c r="R97" s="5">
        <f t="shared" si="30"/>
        <v>73216.392026556918</v>
      </c>
      <c r="S97" s="5">
        <f t="shared" si="37"/>
        <v>649364108.69578409</v>
      </c>
      <c r="T97" s="20">
        <f>SUM(S97:$S$136)</f>
        <v>3653639405.3522363</v>
      </c>
      <c r="U97" s="6">
        <f t="shared" si="38"/>
        <v>5.6264880618215738</v>
      </c>
    </row>
    <row r="98" spans="1:21" ht="12.5">
      <c r="A98" s="21">
        <v>84</v>
      </c>
      <c r="B98" s="22">
        <f>Absterbeordnung!B92</f>
        <v>42386.487561982984</v>
      </c>
      <c r="C98" s="15">
        <f t="shared" si="31"/>
        <v>0.18948968420030671</v>
      </c>
      <c r="D98" s="14">
        <f t="shared" si="32"/>
        <v>8031.8021424803837</v>
      </c>
      <c r="E98" s="14">
        <f>SUM(D98:$D$127)</f>
        <v>49196.839372781658</v>
      </c>
      <c r="F98" s="16">
        <f t="shared" si="33"/>
        <v>6.1252553910134884</v>
      </c>
      <c r="G98" s="5"/>
      <c r="H98" s="14">
        <f t="shared" si="26"/>
        <v>42386.487561982984</v>
      </c>
      <c r="I98" s="15">
        <f t="shared" si="34"/>
        <v>0.18948968420030671</v>
      </c>
      <c r="J98" s="14">
        <f t="shared" si="35"/>
        <v>8031.8021424803837</v>
      </c>
      <c r="K98" s="14">
        <f>SUM($J98:J$127)</f>
        <v>49196.839372781658</v>
      </c>
      <c r="L98" s="16">
        <f t="shared" si="36"/>
        <v>6.1252553910134884</v>
      </c>
      <c r="M98" s="16"/>
      <c r="N98" s="6">
        <v>84</v>
      </c>
      <c r="O98" s="6">
        <f t="shared" si="27"/>
        <v>94</v>
      </c>
      <c r="P98" s="6">
        <f t="shared" si="28"/>
        <v>42386.487561982984</v>
      </c>
      <c r="Q98" s="6">
        <f t="shared" si="29"/>
        <v>42386.487561982984</v>
      </c>
      <c r="R98" s="5">
        <f t="shared" si="30"/>
        <v>71087.095126490414</v>
      </c>
      <c r="S98" s="5">
        <f t="shared" si="37"/>
        <v>570957482.93965256</v>
      </c>
      <c r="T98" s="20">
        <f>SUM(S98:$S$136)</f>
        <v>3004275296.6564522</v>
      </c>
      <c r="U98" s="6">
        <f t="shared" si="38"/>
        <v>5.2618196388083582</v>
      </c>
    </row>
    <row r="99" spans="1:21" ht="12.5">
      <c r="A99" s="21">
        <v>85</v>
      </c>
      <c r="B99" s="22">
        <f>Absterbeordnung!B93</f>
        <v>38789.734642764306</v>
      </c>
      <c r="C99" s="15">
        <f t="shared" si="31"/>
        <v>0.18577420019637911</v>
      </c>
      <c r="D99" s="14">
        <f t="shared" si="32"/>
        <v>7206.131929089318</v>
      </c>
      <c r="E99" s="14">
        <f>SUM(D99:$D$127)</f>
        <v>41165.037230301277</v>
      </c>
      <c r="F99" s="16">
        <f t="shared" si="33"/>
        <v>5.7125011913990242</v>
      </c>
      <c r="G99" s="5"/>
      <c r="H99" s="14">
        <f t="shared" si="26"/>
        <v>38789.734642764306</v>
      </c>
      <c r="I99" s="15">
        <f t="shared" si="34"/>
        <v>0.18577420019637911</v>
      </c>
      <c r="J99" s="14">
        <f t="shared" si="35"/>
        <v>7206.131929089318</v>
      </c>
      <c r="K99" s="14">
        <f>SUM($J99:J$127)</f>
        <v>41165.037230301277</v>
      </c>
      <c r="L99" s="16">
        <f t="shared" si="36"/>
        <v>5.7125011913990242</v>
      </c>
      <c r="M99" s="16"/>
      <c r="N99" s="6">
        <v>85</v>
      </c>
      <c r="O99" s="6">
        <f t="shared" si="27"/>
        <v>95</v>
      </c>
      <c r="P99" s="6">
        <f t="shared" si="28"/>
        <v>38789.734642764306</v>
      </c>
      <c r="Q99" s="6">
        <f t="shared" si="29"/>
        <v>38789.734642764306</v>
      </c>
      <c r="R99" s="5">
        <f t="shared" si="30"/>
        <v>68835.750130730565</v>
      </c>
      <c r="S99" s="5">
        <f t="shared" si="37"/>
        <v>496039496.87987179</v>
      </c>
      <c r="T99" s="20">
        <f>SUM(S99:$S$136)</f>
        <v>2433317813.7168002</v>
      </c>
      <c r="U99" s="6">
        <f t="shared" si="38"/>
        <v>4.9054920606575978</v>
      </c>
    </row>
    <row r="100" spans="1:21" ht="12.5">
      <c r="A100" s="13">
        <v>86</v>
      </c>
      <c r="B100" s="22">
        <f>Absterbeordnung!B94</f>
        <v>35045.338164567074</v>
      </c>
      <c r="C100" s="15">
        <f t="shared" si="31"/>
        <v>0.18213156881997952</v>
      </c>
      <c r="D100" s="14">
        <f t="shared" si="32"/>
        <v>6382.8624197393028</v>
      </c>
      <c r="E100" s="14">
        <f>SUM(D100:$D$127)</f>
        <v>33958.905301211962</v>
      </c>
      <c r="F100" s="16">
        <f t="shared" si="33"/>
        <v>5.3203254383476049</v>
      </c>
      <c r="G100" s="5"/>
      <c r="H100" s="14">
        <f t="shared" si="26"/>
        <v>35045.338164567074</v>
      </c>
      <c r="I100" s="15">
        <f t="shared" si="34"/>
        <v>0.18213156881997952</v>
      </c>
      <c r="J100" s="14">
        <f t="shared" si="35"/>
        <v>6382.8624197393028</v>
      </c>
      <c r="K100" s="14">
        <f>SUM($J100:J$127)</f>
        <v>33958.905301211962</v>
      </c>
      <c r="L100" s="16">
        <f t="shared" si="36"/>
        <v>5.3203254383476049</v>
      </c>
      <c r="M100" s="16"/>
      <c r="N100" s="20">
        <v>86</v>
      </c>
      <c r="O100" s="6">
        <f t="shared" si="27"/>
        <v>96</v>
      </c>
      <c r="P100" s="6">
        <f t="shared" si="28"/>
        <v>35045.338164567074</v>
      </c>
      <c r="Q100" s="6">
        <f t="shared" si="29"/>
        <v>35045.338164567074</v>
      </c>
      <c r="R100" s="5">
        <f t="shared" si="30"/>
        <v>66472.931148431875</v>
      </c>
      <c r="S100" s="5">
        <f t="shared" si="37"/>
        <v>424287574.15724391</v>
      </c>
      <c r="T100" s="20">
        <f>SUM(S100:$S$136)</f>
        <v>1937278316.8369281</v>
      </c>
      <c r="U100" s="6">
        <f t="shared" si="38"/>
        <v>4.5659558158989579</v>
      </c>
    </row>
    <row r="101" spans="1:21" ht="12.5">
      <c r="A101" s="13">
        <v>87</v>
      </c>
      <c r="B101" s="22">
        <f>Absterbeordnung!B95</f>
        <v>31238.517833057078</v>
      </c>
      <c r="C101" s="15">
        <f t="shared" si="31"/>
        <v>0.17856036158821526</v>
      </c>
      <c r="D101" s="14">
        <f t="shared" si="32"/>
        <v>5577.9610397505821</v>
      </c>
      <c r="E101" s="14">
        <f>SUM(D101:$D$127)</f>
        <v>27576.042881472655</v>
      </c>
      <c r="F101" s="16">
        <f t="shared" si="33"/>
        <v>4.9437496398694307</v>
      </c>
      <c r="G101" s="5"/>
      <c r="H101" s="14">
        <f t="shared" si="26"/>
        <v>31238.517833057078</v>
      </c>
      <c r="I101" s="15">
        <f t="shared" si="34"/>
        <v>0.17856036158821526</v>
      </c>
      <c r="J101" s="14">
        <f t="shared" si="35"/>
        <v>5577.9610397505821</v>
      </c>
      <c r="K101" s="14">
        <f>SUM($J101:J$127)</f>
        <v>27576.042881472655</v>
      </c>
      <c r="L101" s="16">
        <f t="shared" si="36"/>
        <v>4.9437496398694307</v>
      </c>
      <c r="M101" s="16"/>
      <c r="N101" s="20">
        <v>87</v>
      </c>
      <c r="O101" s="6">
        <f t="shared" si="27"/>
        <v>97</v>
      </c>
      <c r="P101" s="6">
        <f t="shared" si="28"/>
        <v>31238.517833057078</v>
      </c>
      <c r="Q101" s="6">
        <f t="shared" si="29"/>
        <v>31238.517833057078</v>
      </c>
      <c r="R101" s="5">
        <f t="shared" si="30"/>
        <v>63929.016024371973</v>
      </c>
      <c r="S101" s="5">
        <f t="shared" si="37"/>
        <v>356593560.69353753</v>
      </c>
      <c r="T101" s="20">
        <f>SUM(S101:$S$136)</f>
        <v>1512990742.6796842</v>
      </c>
      <c r="U101" s="6">
        <f t="shared" si="38"/>
        <v>4.2428997869088656</v>
      </c>
    </row>
    <row r="102" spans="1:21" ht="12.5">
      <c r="A102" s="13">
        <v>88</v>
      </c>
      <c r="B102" s="22">
        <f>Absterbeordnung!B96</f>
        <v>27405.122345110514</v>
      </c>
      <c r="C102" s="15">
        <f t="shared" si="31"/>
        <v>0.17505917802766199</v>
      </c>
      <c r="D102" s="14">
        <f t="shared" si="32"/>
        <v>4797.5181914825589</v>
      </c>
      <c r="E102" s="14">
        <f>SUM(D102:$D$127)</f>
        <v>21998.081841722073</v>
      </c>
      <c r="F102" s="16">
        <f t="shared" si="33"/>
        <v>4.5853045186524009</v>
      </c>
      <c r="G102" s="5"/>
      <c r="H102" s="14">
        <f t="shared" si="26"/>
        <v>27405.122345110514</v>
      </c>
      <c r="I102" s="15">
        <f t="shared" si="34"/>
        <v>0.17505917802766199</v>
      </c>
      <c r="J102" s="14">
        <f t="shared" si="35"/>
        <v>4797.5181914825589</v>
      </c>
      <c r="K102" s="14">
        <f>SUM($J102:J$127)</f>
        <v>21998.081841722073</v>
      </c>
      <c r="L102" s="16">
        <f t="shared" si="36"/>
        <v>4.5853045186524009</v>
      </c>
      <c r="M102" s="16"/>
      <c r="N102" s="20">
        <v>88</v>
      </c>
      <c r="O102" s="6">
        <f t="shared" si="27"/>
        <v>98</v>
      </c>
      <c r="P102" s="6">
        <f t="shared" si="28"/>
        <v>27405.122345110514</v>
      </c>
      <c r="Q102" s="6">
        <f t="shared" si="29"/>
        <v>27405.122345110514</v>
      </c>
      <c r="R102" s="5">
        <f t="shared" si="30"/>
        <v>61316.154818153693</v>
      </c>
      <c r="S102" s="5">
        <f t="shared" si="37"/>
        <v>294165368.1718533</v>
      </c>
      <c r="T102" s="20">
        <f>SUM(S102:$S$136)</f>
        <v>1156397181.9861472</v>
      </c>
      <c r="U102" s="6">
        <f t="shared" si="38"/>
        <v>3.9311125887210912</v>
      </c>
    </row>
    <row r="103" spans="1:21" ht="12.5">
      <c r="A103" s="13">
        <v>89</v>
      </c>
      <c r="B103" s="22">
        <f>Absterbeordnung!B97</f>
        <v>23533.909638454821</v>
      </c>
      <c r="C103" s="15">
        <f t="shared" si="31"/>
        <v>0.17162664512515882</v>
      </c>
      <c r="D103" s="14">
        <f t="shared" si="32"/>
        <v>4039.0459579266403</v>
      </c>
      <c r="E103" s="14">
        <f>SUM(D103:$D$127)</f>
        <v>17200.563650239514</v>
      </c>
      <c r="F103" s="16">
        <f t="shared" si="33"/>
        <v>4.2585709173433282</v>
      </c>
      <c r="G103" s="5"/>
      <c r="H103" s="14">
        <f t="shared" si="26"/>
        <v>23533.909638454821</v>
      </c>
      <c r="I103" s="15">
        <f t="shared" si="34"/>
        <v>0.17162664512515882</v>
      </c>
      <c r="J103" s="14">
        <f t="shared" si="35"/>
        <v>4039.0459579266403</v>
      </c>
      <c r="K103" s="14">
        <f>SUM($J103:J$127)</f>
        <v>17200.563650239514</v>
      </c>
      <c r="L103" s="16">
        <f t="shared" si="36"/>
        <v>4.2585709173433282</v>
      </c>
      <c r="M103" s="16"/>
      <c r="N103" s="20">
        <v>89</v>
      </c>
      <c r="O103" s="6">
        <f t="shared" si="27"/>
        <v>99</v>
      </c>
      <c r="P103" s="6">
        <f t="shared" si="28"/>
        <v>23533.909638454821</v>
      </c>
      <c r="Q103" s="6">
        <f t="shared" si="29"/>
        <v>23533.909638454821</v>
      </c>
      <c r="R103" s="5">
        <f t="shared" si="30"/>
        <v>58549.808885961836</v>
      </c>
      <c r="S103" s="5">
        <f t="shared" si="37"/>
        <v>236485368.91822144</v>
      </c>
      <c r="T103" s="20">
        <f>SUM(S103:$S$136)</f>
        <v>862231813.81429374</v>
      </c>
      <c r="U103" s="6">
        <f t="shared" si="38"/>
        <v>3.6460260427885518</v>
      </c>
    </row>
    <row r="104" spans="1:21" ht="12.5">
      <c r="A104" s="13">
        <v>90</v>
      </c>
      <c r="B104" s="22">
        <f>Absterbeordnung!B98</f>
        <v>19741.673493023471</v>
      </c>
      <c r="C104" s="15">
        <f t="shared" si="31"/>
        <v>0.16826141678937137</v>
      </c>
      <c r="D104" s="14">
        <f t="shared" si="32"/>
        <v>3321.7619517293074</v>
      </c>
      <c r="E104" s="14">
        <f>SUM(D104:$D$127)</f>
        <v>13161.517692312869</v>
      </c>
      <c r="F104" s="16">
        <f t="shared" si="33"/>
        <v>3.9622097801020901</v>
      </c>
      <c r="G104" s="5"/>
      <c r="H104" s="14">
        <f t="shared" si="26"/>
        <v>19741.673493023471</v>
      </c>
      <c r="I104" s="15">
        <f t="shared" si="34"/>
        <v>0.16826141678937137</v>
      </c>
      <c r="J104" s="14">
        <f t="shared" si="35"/>
        <v>3321.7619517293074</v>
      </c>
      <c r="K104" s="14">
        <f>SUM($J104:J$127)</f>
        <v>13161.517692312869</v>
      </c>
      <c r="L104" s="16">
        <f t="shared" si="36"/>
        <v>3.9622097801020901</v>
      </c>
      <c r="M104" s="16"/>
      <c r="N104" s="20">
        <v>90</v>
      </c>
      <c r="O104" s="6">
        <f t="shared" si="27"/>
        <v>100</v>
      </c>
      <c r="P104" s="6">
        <f t="shared" si="28"/>
        <v>19741.673493023471</v>
      </c>
      <c r="Q104" s="6">
        <f t="shared" si="29"/>
        <v>19741.673493023471</v>
      </c>
      <c r="R104" s="5">
        <f t="shared" si="30"/>
        <v>55622.504852532184</v>
      </c>
      <c r="S104" s="5">
        <f t="shared" si="37"/>
        <v>184764720.27902016</v>
      </c>
      <c r="T104" s="20">
        <f>SUM(S104:$S$136)</f>
        <v>625746444.89607227</v>
      </c>
      <c r="U104" s="6">
        <f t="shared" si="38"/>
        <v>3.3867203866144413</v>
      </c>
    </row>
    <row r="105" spans="1:21" ht="12.5">
      <c r="A105" s="13">
        <v>91</v>
      </c>
      <c r="B105" s="22">
        <f>Absterbeordnung!B99</f>
        <v>16153.241571290138</v>
      </c>
      <c r="C105" s="15">
        <f t="shared" si="31"/>
        <v>0.16496217332291313</v>
      </c>
      <c r="D105" s="14">
        <f t="shared" si="32"/>
        <v>2664.6738358100492</v>
      </c>
      <c r="E105" s="14">
        <f>SUM(D105:$D$127)</f>
        <v>9839.7557405835632</v>
      </c>
      <c r="F105" s="16">
        <f t="shared" si="33"/>
        <v>3.6926679762261863</v>
      </c>
      <c r="G105" s="5"/>
      <c r="H105" s="14">
        <f t="shared" si="26"/>
        <v>16153.241571290138</v>
      </c>
      <c r="I105" s="15">
        <f t="shared" si="34"/>
        <v>0.16496217332291313</v>
      </c>
      <c r="J105" s="14">
        <f t="shared" si="35"/>
        <v>2664.6738358100492</v>
      </c>
      <c r="K105" s="14">
        <f>SUM($J105:J$127)</f>
        <v>9839.7557405835632</v>
      </c>
      <c r="L105" s="16">
        <f t="shared" si="36"/>
        <v>3.6926679762261863</v>
      </c>
      <c r="M105" s="16"/>
      <c r="N105" s="20">
        <v>91</v>
      </c>
      <c r="O105" s="6">
        <f t="shared" si="27"/>
        <v>101</v>
      </c>
      <c r="P105" s="6">
        <f t="shared" si="28"/>
        <v>16153.241571290138</v>
      </c>
      <c r="Q105" s="6">
        <f t="shared" si="29"/>
        <v>16153.241571290138</v>
      </c>
      <c r="R105" s="5">
        <f t="shared" si="30"/>
        <v>52491.760884934163</v>
      </c>
      <c r="S105" s="5">
        <f t="shared" si="37"/>
        <v>139873421.82568142</v>
      </c>
      <c r="T105" s="20">
        <f>SUM(S105:$S$136)</f>
        <v>440981724.61705208</v>
      </c>
      <c r="U105" s="6">
        <f t="shared" si="38"/>
        <v>3.1527199296420285</v>
      </c>
    </row>
    <row r="106" spans="1:21" ht="12.5">
      <c r="A106" s="13">
        <v>92</v>
      </c>
      <c r="B106" s="22">
        <f>Absterbeordnung!B100</f>
        <v>12894.170574499385</v>
      </c>
      <c r="C106" s="15">
        <f t="shared" si="31"/>
        <v>0.16172762090481677</v>
      </c>
      <c r="D106" s="14">
        <f t="shared" si="32"/>
        <v>2085.34353055468</v>
      </c>
      <c r="E106" s="14">
        <f>SUM(D106:$D$127)</f>
        <v>7175.0819047735149</v>
      </c>
      <c r="F106" s="16">
        <f t="shared" si="33"/>
        <v>3.4407193825110518</v>
      </c>
      <c r="G106" s="5"/>
      <c r="H106" s="14">
        <f t="shared" si="26"/>
        <v>12894.170574499385</v>
      </c>
      <c r="I106" s="15">
        <f t="shared" si="34"/>
        <v>0.16172762090481677</v>
      </c>
      <c r="J106" s="14">
        <f t="shared" si="35"/>
        <v>2085.34353055468</v>
      </c>
      <c r="K106" s="14">
        <f>SUM($J106:J$127)</f>
        <v>7175.0819047735149</v>
      </c>
      <c r="L106" s="16">
        <f t="shared" si="36"/>
        <v>3.4407193825110518</v>
      </c>
      <c r="M106" s="16"/>
      <c r="N106" s="20">
        <v>92</v>
      </c>
      <c r="O106" s="6">
        <f t="shared" si="27"/>
        <v>102</v>
      </c>
      <c r="P106" s="6">
        <f t="shared" si="28"/>
        <v>12894.170574499385</v>
      </c>
      <c r="Q106" s="6">
        <f t="shared" si="29"/>
        <v>12894.170574499385</v>
      </c>
      <c r="R106" s="5">
        <f t="shared" si="30"/>
        <v>49225.072446759688</v>
      </c>
      <c r="S106" s="5">
        <f t="shared" si="37"/>
        <v>102651186.36793575</v>
      </c>
      <c r="T106" s="20">
        <f>SUM(S106:$S$136)</f>
        <v>301108302.79137063</v>
      </c>
      <c r="U106" s="6">
        <f t="shared" si="38"/>
        <v>2.9333153706777342</v>
      </c>
    </row>
    <row r="107" spans="1:21" ht="12.5">
      <c r="A107" s="13">
        <v>93</v>
      </c>
      <c r="B107" s="22">
        <f>Absterbeordnung!B101</f>
        <v>9967.8099378862407</v>
      </c>
      <c r="C107" s="15">
        <f t="shared" si="31"/>
        <v>0.15855649108315373</v>
      </c>
      <c r="D107" s="14">
        <f t="shared" si="32"/>
        <v>1580.4609675350309</v>
      </c>
      <c r="E107" s="14">
        <f>SUM(D107:$D$127)</f>
        <v>5089.738374218834</v>
      </c>
      <c r="F107" s="16">
        <f t="shared" si="33"/>
        <v>3.2204138404993667</v>
      </c>
      <c r="G107" s="5"/>
      <c r="H107" s="14">
        <f t="shared" si="26"/>
        <v>9967.8099378862407</v>
      </c>
      <c r="I107" s="15">
        <f t="shared" si="34"/>
        <v>0.15855649108315373</v>
      </c>
      <c r="J107" s="14">
        <f t="shared" si="35"/>
        <v>1580.4609675350309</v>
      </c>
      <c r="K107" s="14">
        <f>SUM($J107:J$127)</f>
        <v>5089.738374218834</v>
      </c>
      <c r="L107" s="16">
        <f t="shared" si="36"/>
        <v>3.2204138404993667</v>
      </c>
      <c r="M107" s="16"/>
      <c r="N107" s="20">
        <v>93</v>
      </c>
      <c r="O107" s="6">
        <f t="shared" si="27"/>
        <v>103</v>
      </c>
      <c r="P107" s="6">
        <f t="shared" si="28"/>
        <v>9967.8099378862407</v>
      </c>
      <c r="Q107" s="6">
        <f t="shared" si="29"/>
        <v>9967.8099378862407</v>
      </c>
      <c r="R107" s="5">
        <f t="shared" si="30"/>
        <v>45887.480534830298</v>
      </c>
      <c r="S107" s="5">
        <f t="shared" si="37"/>
        <v>72523371.883822784</v>
      </c>
      <c r="T107" s="20">
        <f>SUM(S107:$S$136)</f>
        <v>198457116.42343491</v>
      </c>
      <c r="U107" s="6">
        <f t="shared" si="38"/>
        <v>2.7364573828882213</v>
      </c>
    </row>
    <row r="108" spans="1:21" ht="12.5">
      <c r="A108" s="13">
        <v>94</v>
      </c>
      <c r="B108" s="22">
        <f>Absterbeordnung!B102</f>
        <v>7460.2551342818679</v>
      </c>
      <c r="C108" s="15">
        <f t="shared" si="31"/>
        <v>0.15544754027760166</v>
      </c>
      <c r="D108" s="14">
        <f t="shared" si="32"/>
        <v>1159.6783104674653</v>
      </c>
      <c r="E108" s="14">
        <f>SUM(D108:$D$127)</f>
        <v>3509.277406683806</v>
      </c>
      <c r="F108" s="16">
        <f t="shared" si="33"/>
        <v>3.0260783313858992</v>
      </c>
      <c r="G108" s="5"/>
      <c r="H108" s="14">
        <f t="shared" si="26"/>
        <v>7460.2551342818679</v>
      </c>
      <c r="I108" s="15">
        <f t="shared" si="34"/>
        <v>0.15544754027760166</v>
      </c>
      <c r="J108" s="14">
        <f t="shared" si="35"/>
        <v>1159.6783104674653</v>
      </c>
      <c r="K108" s="14">
        <f>SUM($J108:J$127)</f>
        <v>3509.277406683806</v>
      </c>
      <c r="L108" s="16">
        <f t="shared" si="36"/>
        <v>3.0260783313858992</v>
      </c>
      <c r="M108" s="16"/>
      <c r="N108" s="20">
        <v>94</v>
      </c>
      <c r="O108" s="6">
        <f t="shared" si="27"/>
        <v>104</v>
      </c>
      <c r="P108" s="6">
        <f t="shared" si="28"/>
        <v>7460.2551342818679</v>
      </c>
      <c r="Q108" s="6">
        <f t="shared" si="29"/>
        <v>7460.2551342818679</v>
      </c>
      <c r="R108" s="5">
        <f t="shared" si="30"/>
        <v>42386.487561982984</v>
      </c>
      <c r="S108" s="5">
        <f t="shared" si="37"/>
        <v>49154690.28253065</v>
      </c>
      <c r="T108" s="20">
        <f>SUM(S108:$S$136)</f>
        <v>125933744.53961213</v>
      </c>
      <c r="U108" s="6">
        <f t="shared" si="38"/>
        <v>2.5619883639948067</v>
      </c>
    </row>
    <row r="109" spans="1:21" ht="12.5">
      <c r="A109" s="13">
        <v>95</v>
      </c>
      <c r="B109" s="22">
        <f>Absterbeordnung!B103</f>
        <v>5414.9699007377922</v>
      </c>
      <c r="C109" s="15">
        <f t="shared" si="31"/>
        <v>0.15239954929176638</v>
      </c>
      <c r="D109" s="14">
        <f t="shared" si="32"/>
        <v>825.23897230092052</v>
      </c>
      <c r="E109" s="14">
        <f>SUM(D109:$D$127)</f>
        <v>2349.5990962163401</v>
      </c>
      <c r="F109" s="16">
        <f t="shared" si="33"/>
        <v>2.8471741823646775</v>
      </c>
      <c r="G109" s="5"/>
      <c r="H109" s="14">
        <f t="shared" si="26"/>
        <v>5414.9699007377922</v>
      </c>
      <c r="I109" s="15">
        <f t="shared" si="34"/>
        <v>0.15239954929176638</v>
      </c>
      <c r="J109" s="14">
        <f t="shared" si="35"/>
        <v>825.23897230092052</v>
      </c>
      <c r="K109" s="14">
        <f>SUM($J109:J$127)</f>
        <v>2349.5990962163401</v>
      </c>
      <c r="L109" s="16">
        <f t="shared" si="36"/>
        <v>2.8471741823646775</v>
      </c>
      <c r="M109" s="16"/>
      <c r="N109" s="20">
        <v>95</v>
      </c>
      <c r="O109" s="6">
        <f t="shared" si="27"/>
        <v>105</v>
      </c>
      <c r="P109" s="6">
        <f t="shared" si="28"/>
        <v>5414.9699007377922</v>
      </c>
      <c r="Q109" s="6">
        <f t="shared" si="29"/>
        <v>5414.9699007377922</v>
      </c>
      <c r="R109" s="5">
        <f t="shared" si="30"/>
        <v>38789.734642764306</v>
      </c>
      <c r="S109" s="5">
        <f t="shared" si="37"/>
        <v>32010800.752420228</v>
      </c>
      <c r="T109" s="20">
        <f>SUM(S109:$S$136)</f>
        <v>76779054.257081464</v>
      </c>
      <c r="U109" s="6">
        <f t="shared" si="38"/>
        <v>2.3985358832760988</v>
      </c>
    </row>
    <row r="110" spans="1:21" ht="12.5">
      <c r="A110" s="13">
        <v>96</v>
      </c>
      <c r="B110" s="22">
        <f>Absterbeordnung!B104</f>
        <v>3786.347324649345</v>
      </c>
      <c r="C110" s="15">
        <f t="shared" si="31"/>
        <v>0.14941132283506506</v>
      </c>
      <c r="D110" s="14">
        <f t="shared" si="32"/>
        <v>565.72316248886818</v>
      </c>
      <c r="E110" s="14">
        <f>SUM(D110:$D$127)</f>
        <v>1524.36012391542</v>
      </c>
      <c r="F110" s="16">
        <f t="shared" si="33"/>
        <v>2.6945336959672659</v>
      </c>
      <c r="G110" s="5"/>
      <c r="H110" s="14">
        <f t="shared" ref="H110:H136" si="39">B110</f>
        <v>3786.347324649345</v>
      </c>
      <c r="I110" s="15">
        <f t="shared" si="34"/>
        <v>0.14941132283506506</v>
      </c>
      <c r="J110" s="14">
        <f t="shared" si="35"/>
        <v>565.72316248886818</v>
      </c>
      <c r="K110" s="14">
        <f>SUM($J110:J$127)</f>
        <v>1524.36012391542</v>
      </c>
      <c r="L110" s="16">
        <f t="shared" si="36"/>
        <v>2.6945336959672659</v>
      </c>
      <c r="M110" s="16"/>
      <c r="N110" s="20">
        <v>96</v>
      </c>
      <c r="O110" s="6">
        <f t="shared" ref="O110:O136" si="40">N110+$B$3</f>
        <v>106</v>
      </c>
      <c r="P110" s="6">
        <f t="shared" ref="P110:P136" si="41">B110</f>
        <v>3786.347324649345</v>
      </c>
      <c r="Q110" s="6">
        <f t="shared" ref="Q110:Q136" si="42">B110</f>
        <v>3786.347324649345</v>
      </c>
      <c r="R110" s="5">
        <f t="shared" ref="R110:R136" si="43">LOOKUP(N110,$O$14:$O$136,$Q$14:$Q$136)</f>
        <v>35045.338164567074</v>
      </c>
      <c r="S110" s="5">
        <f t="shared" si="37"/>
        <v>19825959.536950711</v>
      </c>
      <c r="T110" s="20">
        <f>SUM(S110:$S$136)</f>
        <v>44768253.504661255</v>
      </c>
      <c r="U110" s="6">
        <f t="shared" si="38"/>
        <v>2.2580623863992177</v>
      </c>
    </row>
    <row r="111" spans="1:21" ht="12.5">
      <c r="A111" s="13">
        <v>97</v>
      </c>
      <c r="B111" s="22">
        <f>Absterbeordnung!B105</f>
        <v>2563.074948195158</v>
      </c>
      <c r="C111" s="15">
        <f t="shared" ref="C111:C136" si="44">1/(((1+($B$5/100))^A111))</f>
        <v>0.14648168905398534</v>
      </c>
      <c r="D111" s="14">
        <f t="shared" ref="D111:D136" si="45">B111*C111</f>
        <v>375.4435475835827</v>
      </c>
      <c r="E111" s="14">
        <f>SUM(D111:$D$127)</f>
        <v>958.63696142655124</v>
      </c>
      <c r="F111" s="16">
        <f t="shared" ref="F111:F136" si="46">E111/D111</f>
        <v>2.5533451502802449</v>
      </c>
      <c r="G111" s="5"/>
      <c r="H111" s="14">
        <f t="shared" si="39"/>
        <v>2563.074948195158</v>
      </c>
      <c r="I111" s="15">
        <f t="shared" ref="I111:I136" si="47">1/(((1+($B$5/100))^A111))</f>
        <v>0.14648168905398534</v>
      </c>
      <c r="J111" s="14">
        <f t="shared" ref="J111:J136" si="48">H111*I111</f>
        <v>375.4435475835827</v>
      </c>
      <c r="K111" s="14">
        <f>SUM($J111:J$127)</f>
        <v>958.63696142655124</v>
      </c>
      <c r="L111" s="16">
        <f t="shared" ref="L111:L136" si="49">K111/J111</f>
        <v>2.5533451502802449</v>
      </c>
      <c r="M111" s="16"/>
      <c r="N111" s="20">
        <v>97</v>
      </c>
      <c r="O111" s="6">
        <f t="shared" si="40"/>
        <v>107</v>
      </c>
      <c r="P111" s="6">
        <f t="shared" si="41"/>
        <v>2563.074948195158</v>
      </c>
      <c r="Q111" s="6">
        <f t="shared" si="42"/>
        <v>2563.074948195158</v>
      </c>
      <c r="R111" s="5">
        <f t="shared" si="43"/>
        <v>31238.517833057078</v>
      </c>
      <c r="S111" s="5">
        <f t="shared" ref="S111:S136" si="50">P111*R111*I111</f>
        <v>11728299.956495963</v>
      </c>
      <c r="T111" s="20">
        <f>SUM(S111:$S$136)</f>
        <v>24942293.967710536</v>
      </c>
      <c r="U111" s="6">
        <f t="shared" ref="U111:U136" si="51">T111/S111</f>
        <v>2.1266759939828899</v>
      </c>
    </row>
    <row r="112" spans="1:21" ht="12.5">
      <c r="A112" s="13">
        <v>98</v>
      </c>
      <c r="B112" s="22">
        <f>Absterbeordnung!B106</f>
        <v>1678.6547233215078</v>
      </c>
      <c r="C112" s="15">
        <f t="shared" si="44"/>
        <v>0.14360949907253467</v>
      </c>
      <c r="D112" s="14">
        <f t="shared" si="45"/>
        <v>241.07076393194603</v>
      </c>
      <c r="E112" s="14">
        <f>SUM(D112:$D$127)</f>
        <v>583.19341384296843</v>
      </c>
      <c r="F112" s="16">
        <f t="shared" si="46"/>
        <v>2.4191793493781071</v>
      </c>
      <c r="G112" s="5"/>
      <c r="H112" s="14">
        <f t="shared" si="39"/>
        <v>1678.6547233215078</v>
      </c>
      <c r="I112" s="15">
        <f t="shared" si="47"/>
        <v>0.14360949907253467</v>
      </c>
      <c r="J112" s="14">
        <f t="shared" si="48"/>
        <v>241.07076393194603</v>
      </c>
      <c r="K112" s="14">
        <f>SUM($J112:J$127)</f>
        <v>583.19341384296843</v>
      </c>
      <c r="L112" s="16">
        <f t="shared" si="49"/>
        <v>2.4191793493781071</v>
      </c>
      <c r="M112" s="16"/>
      <c r="N112" s="20">
        <v>98</v>
      </c>
      <c r="O112" s="6">
        <f t="shared" si="40"/>
        <v>108</v>
      </c>
      <c r="P112" s="6">
        <f t="shared" si="41"/>
        <v>1678.6547233215078</v>
      </c>
      <c r="Q112" s="6">
        <f t="shared" si="42"/>
        <v>1678.6547233215078</v>
      </c>
      <c r="R112" s="5">
        <f t="shared" si="43"/>
        <v>27405.122345110514</v>
      </c>
      <c r="S112" s="5">
        <f t="shared" si="50"/>
        <v>6606573.7793842359</v>
      </c>
      <c r="T112" s="20">
        <f>SUM(S112:$S$136)</f>
        <v>13213994.011214577</v>
      </c>
      <c r="U112" s="6">
        <f t="shared" si="51"/>
        <v>2.0001281227568737</v>
      </c>
    </row>
    <row r="113" spans="1:21" ht="12.5">
      <c r="A113" s="13">
        <v>99</v>
      </c>
      <c r="B113" s="22">
        <f>Absterbeordnung!B107</f>
        <v>1051.4327439607082</v>
      </c>
      <c r="C113" s="15">
        <f t="shared" si="44"/>
        <v>0.14079362654170063</v>
      </c>
      <c r="D113" s="14">
        <f t="shared" si="45"/>
        <v>148.03502908691948</v>
      </c>
      <c r="E113" s="14">
        <f>SUM(D113:$D$127)</f>
        <v>342.12264991102262</v>
      </c>
      <c r="F113" s="16">
        <f t="shared" si="46"/>
        <v>2.3110925300669454</v>
      </c>
      <c r="G113" s="5"/>
      <c r="H113" s="14">
        <f t="shared" si="39"/>
        <v>1051.4327439607082</v>
      </c>
      <c r="I113" s="15">
        <f t="shared" si="47"/>
        <v>0.14079362654170063</v>
      </c>
      <c r="J113" s="14">
        <f t="shared" si="48"/>
        <v>148.03502908691948</v>
      </c>
      <c r="K113" s="14">
        <f>SUM($J113:J$127)</f>
        <v>342.12264991102262</v>
      </c>
      <c r="L113" s="16">
        <f t="shared" si="49"/>
        <v>2.3110925300669454</v>
      </c>
      <c r="M113" s="16"/>
      <c r="N113" s="20">
        <v>99</v>
      </c>
      <c r="O113" s="6">
        <f t="shared" si="40"/>
        <v>109</v>
      </c>
      <c r="P113" s="6">
        <f t="shared" si="41"/>
        <v>1051.4327439607082</v>
      </c>
      <c r="Q113" s="6">
        <f t="shared" si="42"/>
        <v>1051.4327439607082</v>
      </c>
      <c r="R113" s="5">
        <f t="shared" si="43"/>
        <v>23533.909638454821</v>
      </c>
      <c r="S113" s="5">
        <f t="shared" si="50"/>
        <v>3483842.9978575944</v>
      </c>
      <c r="T113" s="20">
        <f>SUM(S113:$S$136)</f>
        <v>6607420.2318303399</v>
      </c>
      <c r="U113" s="6">
        <f t="shared" si="51"/>
        <v>1.8965895523689225</v>
      </c>
    </row>
    <row r="114" spans="1:21" ht="12.5">
      <c r="A114" s="13">
        <v>100</v>
      </c>
      <c r="B114" s="22">
        <f>Absterbeordnung!B108</f>
        <v>635.32902876385492</v>
      </c>
      <c r="C114" s="15">
        <f t="shared" si="44"/>
        <v>0.13803296719774574</v>
      </c>
      <c r="D114" s="14">
        <f t="shared" si="45"/>
        <v>87.696350987136853</v>
      </c>
      <c r="E114" s="14">
        <f>SUM(D114:$D$127)</f>
        <v>194.08762082410314</v>
      </c>
      <c r="F114" s="16">
        <f t="shared" si="46"/>
        <v>2.2131778419443195</v>
      </c>
      <c r="G114" s="5"/>
      <c r="H114" s="14">
        <f t="shared" si="39"/>
        <v>635.32902876385492</v>
      </c>
      <c r="I114" s="15">
        <f t="shared" si="47"/>
        <v>0.13803296719774574</v>
      </c>
      <c r="J114" s="14">
        <f t="shared" si="48"/>
        <v>87.696350987136853</v>
      </c>
      <c r="K114" s="14">
        <f>SUM($J114:J$127)</f>
        <v>194.08762082410314</v>
      </c>
      <c r="L114" s="16">
        <f t="shared" si="49"/>
        <v>2.2131778419443195</v>
      </c>
      <c r="M114" s="16"/>
      <c r="N114" s="20">
        <v>100</v>
      </c>
      <c r="O114" s="6">
        <f t="shared" si="40"/>
        <v>110</v>
      </c>
      <c r="P114" s="6">
        <f t="shared" si="41"/>
        <v>635.32902876385492</v>
      </c>
      <c r="Q114" s="6">
        <f t="shared" si="42"/>
        <v>635.32902876385492</v>
      </c>
      <c r="R114" s="5">
        <f t="shared" si="43"/>
        <v>19741.673493023471</v>
      </c>
      <c r="S114" s="5">
        <f t="shared" si="50"/>
        <v>1731272.7277176422</v>
      </c>
      <c r="T114" s="20">
        <f>SUM(S114:$S$136)</f>
        <v>3123577.2339727478</v>
      </c>
      <c r="U114" s="6">
        <f t="shared" si="51"/>
        <v>1.8042086517995333</v>
      </c>
    </row>
    <row r="115" spans="1:21" ht="12.5">
      <c r="A115" s="13">
        <v>101</v>
      </c>
      <c r="B115" s="22">
        <f>Absterbeordnung!B109</f>
        <v>369.6</v>
      </c>
      <c r="C115" s="15">
        <f t="shared" si="44"/>
        <v>0.13532643842916248</v>
      </c>
      <c r="D115" s="14">
        <f t="shared" si="45"/>
        <v>50.016651643418456</v>
      </c>
      <c r="E115" s="14">
        <f>SUM(D115:$D$127)</f>
        <v>106.39126983696629</v>
      </c>
      <c r="F115" s="16">
        <f t="shared" si="46"/>
        <v>2.1271169968645034</v>
      </c>
      <c r="G115" s="5"/>
      <c r="H115" s="14">
        <f t="shared" si="39"/>
        <v>369.6</v>
      </c>
      <c r="I115" s="15">
        <f t="shared" si="47"/>
        <v>0.13532643842916248</v>
      </c>
      <c r="J115" s="14">
        <f t="shared" si="48"/>
        <v>50.016651643418456</v>
      </c>
      <c r="K115" s="14">
        <f>SUM($J115:J$127)</f>
        <v>106.39126983696629</v>
      </c>
      <c r="L115" s="16">
        <f t="shared" si="49"/>
        <v>2.1271169968645034</v>
      </c>
      <c r="M115" s="16"/>
      <c r="N115" s="20">
        <v>101</v>
      </c>
      <c r="O115" s="6">
        <f t="shared" si="40"/>
        <v>111</v>
      </c>
      <c r="P115" s="6">
        <f t="shared" si="41"/>
        <v>369.6</v>
      </c>
      <c r="Q115" s="6">
        <f t="shared" si="42"/>
        <v>369.6</v>
      </c>
      <c r="R115" s="5">
        <f t="shared" si="43"/>
        <v>16153.241571290138</v>
      </c>
      <c r="S115" s="5">
        <f t="shared" si="50"/>
        <v>807931.05658320419</v>
      </c>
      <c r="T115" s="20">
        <f>SUM(S115:$S$136)</f>
        <v>1392304.5062551049</v>
      </c>
      <c r="U115" s="6">
        <f t="shared" si="51"/>
        <v>1.7232961833937368</v>
      </c>
    </row>
    <row r="116" spans="1:21" ht="12.5">
      <c r="A116" s="21">
        <v>102</v>
      </c>
      <c r="B116" s="22">
        <f>Absterbeordnung!B110</f>
        <v>207.1</v>
      </c>
      <c r="C116" s="15">
        <f t="shared" si="44"/>
        <v>0.13267297885212007</v>
      </c>
      <c r="D116" s="14">
        <f t="shared" si="45"/>
        <v>27.476573920274063</v>
      </c>
      <c r="E116" s="14">
        <f>SUM(D116:$D$127)</f>
        <v>56.374618193547803</v>
      </c>
      <c r="F116" s="16">
        <f t="shared" si="46"/>
        <v>2.0517339009268118</v>
      </c>
      <c r="G116" s="5"/>
      <c r="H116" s="14">
        <f t="shared" si="39"/>
        <v>207.1</v>
      </c>
      <c r="I116" s="15">
        <f t="shared" si="47"/>
        <v>0.13267297885212007</v>
      </c>
      <c r="J116" s="14">
        <f t="shared" si="48"/>
        <v>27.476573920274063</v>
      </c>
      <c r="K116" s="14">
        <f>SUM($J116:J$127)</f>
        <v>56.374618193547803</v>
      </c>
      <c r="L116" s="16">
        <f t="shared" si="49"/>
        <v>2.0517339009268118</v>
      </c>
      <c r="M116" s="16"/>
      <c r="N116" s="6">
        <v>102</v>
      </c>
      <c r="O116" s="6">
        <f t="shared" si="40"/>
        <v>112</v>
      </c>
      <c r="P116" s="6">
        <f t="shared" si="41"/>
        <v>207.1</v>
      </c>
      <c r="Q116" s="6">
        <f t="shared" si="42"/>
        <v>207.1</v>
      </c>
      <c r="R116" s="5">
        <f t="shared" si="43"/>
        <v>12894.170574499385</v>
      </c>
      <c r="S116" s="5">
        <f t="shared" si="50"/>
        <v>354287.63093085506</v>
      </c>
      <c r="T116" s="20">
        <f>SUM(S116:$S$136)</f>
        <v>584373.4496719006</v>
      </c>
      <c r="U116" s="6">
        <f t="shared" si="51"/>
        <v>1.6494322653503828</v>
      </c>
    </row>
    <row r="117" spans="1:21" ht="12.5">
      <c r="A117" s="21">
        <v>103</v>
      </c>
      <c r="B117" s="22">
        <f>Absterbeordnung!B111</f>
        <v>111.9</v>
      </c>
      <c r="C117" s="15">
        <f t="shared" si="44"/>
        <v>0.13007154789423539</v>
      </c>
      <c r="D117" s="14">
        <f t="shared" si="45"/>
        <v>14.55500620936494</v>
      </c>
      <c r="E117" s="14">
        <f>SUM(D117:$D$127)</f>
        <v>28.898044273273751</v>
      </c>
      <c r="F117" s="16">
        <f t="shared" si="46"/>
        <v>1.9854367533474671</v>
      </c>
      <c r="G117" s="5"/>
      <c r="H117" s="14">
        <f t="shared" si="39"/>
        <v>111.9</v>
      </c>
      <c r="I117" s="15">
        <f t="shared" si="47"/>
        <v>0.13007154789423539</v>
      </c>
      <c r="J117" s="14">
        <f t="shared" si="48"/>
        <v>14.55500620936494</v>
      </c>
      <c r="K117" s="14">
        <f>SUM($J117:J$127)</f>
        <v>28.898044273273751</v>
      </c>
      <c r="L117" s="16">
        <f t="shared" si="49"/>
        <v>1.9854367533474671</v>
      </c>
      <c r="M117" s="16"/>
      <c r="N117" s="6">
        <v>103</v>
      </c>
      <c r="O117" s="6">
        <f t="shared" si="40"/>
        <v>113</v>
      </c>
      <c r="P117" s="6">
        <f t="shared" si="41"/>
        <v>111.9</v>
      </c>
      <c r="Q117" s="6">
        <f t="shared" si="42"/>
        <v>111.9</v>
      </c>
      <c r="R117" s="5">
        <f t="shared" si="43"/>
        <v>9967.8099378862407</v>
      </c>
      <c r="S117" s="5">
        <f t="shared" si="50"/>
        <v>145081.53553970382</v>
      </c>
      <c r="T117" s="20">
        <f>SUM(S117:$S$136)</f>
        <v>230085.81874104551</v>
      </c>
      <c r="U117" s="6">
        <f t="shared" si="51"/>
        <v>1.58590697213898</v>
      </c>
    </row>
    <row r="118" spans="1:21" ht="12.5">
      <c r="A118" s="21">
        <v>104</v>
      </c>
      <c r="B118" s="22">
        <f>Absterbeordnung!B112</f>
        <v>58.3</v>
      </c>
      <c r="C118" s="15">
        <f t="shared" si="44"/>
        <v>0.12752112538650526</v>
      </c>
      <c r="D118" s="14">
        <f t="shared" si="45"/>
        <v>7.4344816100332558</v>
      </c>
      <c r="E118" s="14">
        <f>SUM(D118:$D$127)</f>
        <v>14.343038063908809</v>
      </c>
      <c r="F118" s="16">
        <f t="shared" si="46"/>
        <v>1.9292586647268133</v>
      </c>
      <c r="G118" s="5"/>
      <c r="H118" s="14">
        <f t="shared" si="39"/>
        <v>58.3</v>
      </c>
      <c r="I118" s="15">
        <f t="shared" si="47"/>
        <v>0.12752112538650526</v>
      </c>
      <c r="J118" s="14">
        <f t="shared" si="48"/>
        <v>7.4344816100332558</v>
      </c>
      <c r="K118" s="14">
        <f>SUM($J118:J$127)</f>
        <v>14.343038063908809</v>
      </c>
      <c r="L118" s="16">
        <f t="shared" si="49"/>
        <v>1.9292586647268133</v>
      </c>
      <c r="M118" s="16"/>
      <c r="N118" s="6">
        <v>104</v>
      </c>
      <c r="O118" s="6">
        <f t="shared" si="40"/>
        <v>114</v>
      </c>
      <c r="P118" s="6">
        <f t="shared" si="41"/>
        <v>58.3</v>
      </c>
      <c r="Q118" s="6">
        <f t="shared" si="42"/>
        <v>58.3</v>
      </c>
      <c r="R118" s="5">
        <f t="shared" si="43"/>
        <v>7460.2551342818679</v>
      </c>
      <c r="S118" s="5">
        <f t="shared" si="50"/>
        <v>55463.129601974731</v>
      </c>
      <c r="T118" s="20">
        <f>SUM(S118:$S$136)</f>
        <v>85004.283201341677</v>
      </c>
      <c r="U118" s="6">
        <f t="shared" si="51"/>
        <v>1.5326268786375004</v>
      </c>
    </row>
    <row r="119" spans="1:21" ht="12.5">
      <c r="A119" s="21">
        <v>105</v>
      </c>
      <c r="B119" s="22">
        <f>Absterbeordnung!B113</f>
        <v>29.4</v>
      </c>
      <c r="C119" s="15">
        <f t="shared" si="44"/>
        <v>0.12502071116324046</v>
      </c>
      <c r="D119" s="14">
        <f t="shared" si="45"/>
        <v>3.6756089081992691</v>
      </c>
      <c r="E119" s="14">
        <f>SUM(D119:$D$127)</f>
        <v>6.9085564538755557</v>
      </c>
      <c r="F119" s="16">
        <f t="shared" si="46"/>
        <v>1.8795678828790714</v>
      </c>
      <c r="G119" s="5"/>
      <c r="H119" s="14">
        <f t="shared" si="39"/>
        <v>29.4</v>
      </c>
      <c r="I119" s="15">
        <f t="shared" si="47"/>
        <v>0.12502071116324046</v>
      </c>
      <c r="J119" s="14">
        <f t="shared" si="48"/>
        <v>3.6756089081992691</v>
      </c>
      <c r="K119" s="14">
        <f>SUM($J119:J$127)</f>
        <v>6.9085564538755557</v>
      </c>
      <c r="L119" s="16">
        <f t="shared" si="49"/>
        <v>1.8795678828790714</v>
      </c>
      <c r="M119" s="16"/>
      <c r="N119" s="6">
        <v>105</v>
      </c>
      <c r="O119" s="6">
        <f t="shared" si="40"/>
        <v>115</v>
      </c>
      <c r="P119" s="6">
        <f t="shared" si="41"/>
        <v>29.4</v>
      </c>
      <c r="Q119" s="6">
        <f t="shared" si="42"/>
        <v>29.4</v>
      </c>
      <c r="R119" s="5">
        <f t="shared" si="43"/>
        <v>5414.9699007377922</v>
      </c>
      <c r="S119" s="5">
        <f t="shared" si="50"/>
        <v>19903.311604782743</v>
      </c>
      <c r="T119" s="20">
        <f>SUM(S119:$S$136)</f>
        <v>29541.153599366971</v>
      </c>
      <c r="U119" s="6">
        <f t="shared" si="51"/>
        <v>1.4842330857277171</v>
      </c>
    </row>
    <row r="120" spans="1:21" ht="12.5">
      <c r="A120" s="21">
        <v>106</v>
      </c>
      <c r="B120" s="22">
        <f>Absterbeordnung!B114</f>
        <v>14.4</v>
      </c>
      <c r="C120" s="15">
        <f t="shared" si="44"/>
        <v>0.12256932466984359</v>
      </c>
      <c r="D120" s="14">
        <f t="shared" si="45"/>
        <v>1.7649982752457478</v>
      </c>
      <c r="E120" s="14">
        <f>SUM(D120:$D$127)</f>
        <v>3.2329475456762862</v>
      </c>
      <c r="F120" s="16">
        <f t="shared" si="46"/>
        <v>1.8317001160956659</v>
      </c>
      <c r="G120" s="5"/>
      <c r="H120" s="14">
        <f t="shared" si="39"/>
        <v>14.4</v>
      </c>
      <c r="I120" s="15">
        <f t="shared" si="47"/>
        <v>0.12256932466984359</v>
      </c>
      <c r="J120" s="14">
        <f t="shared" si="48"/>
        <v>1.7649982752457478</v>
      </c>
      <c r="K120" s="14">
        <f>SUM($J120:J$127)</f>
        <v>3.2329475456762862</v>
      </c>
      <c r="L120" s="16">
        <f t="shared" si="49"/>
        <v>1.8317001160956659</v>
      </c>
      <c r="M120" s="16"/>
      <c r="N120" s="6">
        <v>106</v>
      </c>
      <c r="O120" s="6">
        <f t="shared" si="40"/>
        <v>116</v>
      </c>
      <c r="P120" s="6">
        <f t="shared" si="41"/>
        <v>14.4</v>
      </c>
      <c r="Q120" s="6">
        <f t="shared" si="42"/>
        <v>14.4</v>
      </c>
      <c r="R120" s="5">
        <f t="shared" si="43"/>
        <v>3786.347324649345</v>
      </c>
      <c r="S120" s="5">
        <f t="shared" si="50"/>
        <v>6682.8964974874452</v>
      </c>
      <c r="T120" s="20">
        <f>SUM(S120:$S$136)</f>
        <v>9637.8419945842288</v>
      </c>
      <c r="U120" s="6">
        <f t="shared" si="51"/>
        <v>1.4421653841575652</v>
      </c>
    </row>
    <row r="121" spans="1:21" ht="12.5">
      <c r="A121" s="21">
        <v>107</v>
      </c>
      <c r="B121" s="22">
        <f>Absterbeordnung!B115</f>
        <v>6.8</v>
      </c>
      <c r="C121" s="15">
        <f t="shared" si="44"/>
        <v>0.12016600457827803</v>
      </c>
      <c r="D121" s="14">
        <f t="shared" si="45"/>
        <v>0.81712883113229062</v>
      </c>
      <c r="E121" s="14">
        <f>SUM(D121:$D$127)</f>
        <v>1.4679492704305379</v>
      </c>
      <c r="F121" s="16">
        <f t="shared" si="46"/>
        <v>1.7964722507666377</v>
      </c>
      <c r="G121" s="5"/>
      <c r="H121" s="14">
        <f t="shared" si="39"/>
        <v>6.8</v>
      </c>
      <c r="I121" s="15">
        <f t="shared" si="47"/>
        <v>0.12016600457827803</v>
      </c>
      <c r="J121" s="14">
        <f t="shared" si="48"/>
        <v>0.81712883113229062</v>
      </c>
      <c r="K121" s="14">
        <f>SUM($J121:J$127)</f>
        <v>1.4679492704305379</v>
      </c>
      <c r="L121" s="16">
        <f t="shared" si="49"/>
        <v>1.7964722507666377</v>
      </c>
      <c r="M121" s="16"/>
      <c r="N121" s="6">
        <v>107</v>
      </c>
      <c r="O121" s="6">
        <f t="shared" si="40"/>
        <v>117</v>
      </c>
      <c r="P121" s="6">
        <f t="shared" si="41"/>
        <v>6.8</v>
      </c>
      <c r="Q121" s="6">
        <f t="shared" si="42"/>
        <v>6.8</v>
      </c>
      <c r="R121" s="5">
        <f t="shared" si="43"/>
        <v>2563.074948195158</v>
      </c>
      <c r="S121" s="5">
        <f t="shared" si="50"/>
        <v>2094.3624365231653</v>
      </c>
      <c r="T121" s="20">
        <f>SUM(S121:$S$136)</f>
        <v>2954.9454970967827</v>
      </c>
      <c r="U121" s="6">
        <f t="shared" si="51"/>
        <v>1.4109045528921271</v>
      </c>
    </row>
    <row r="122" spans="1:21" ht="12.5">
      <c r="A122" s="21">
        <v>108</v>
      </c>
      <c r="B122" s="22">
        <f>Absterbeordnung!B116</f>
        <v>3.2</v>
      </c>
      <c r="C122" s="15">
        <f t="shared" si="44"/>
        <v>0.11780980841007649</v>
      </c>
      <c r="D122" s="14">
        <f t="shared" si="45"/>
        <v>0.37699138691224476</v>
      </c>
      <c r="E122" s="14">
        <f>SUM(D122:$D$127)</f>
        <v>0.65082043929824729</v>
      </c>
      <c r="F122" s="16">
        <f t="shared" si="46"/>
        <v>1.7263536035366873</v>
      </c>
      <c r="G122" s="5"/>
      <c r="H122" s="14">
        <f t="shared" si="39"/>
        <v>3.2</v>
      </c>
      <c r="I122" s="15">
        <f t="shared" si="47"/>
        <v>0.11780980841007649</v>
      </c>
      <c r="J122" s="14">
        <f t="shared" si="48"/>
        <v>0.37699138691224476</v>
      </c>
      <c r="K122" s="14">
        <f>SUM($J122:J$127)</f>
        <v>0.65082043929824729</v>
      </c>
      <c r="L122" s="16">
        <f t="shared" si="49"/>
        <v>1.7263536035366873</v>
      </c>
      <c r="M122" s="16"/>
      <c r="N122" s="6">
        <v>108</v>
      </c>
      <c r="O122" s="6">
        <f t="shared" si="40"/>
        <v>118</v>
      </c>
      <c r="P122" s="6">
        <f t="shared" si="41"/>
        <v>3.2</v>
      </c>
      <c r="Q122" s="6">
        <f t="shared" si="42"/>
        <v>3.2</v>
      </c>
      <c r="R122" s="5">
        <f t="shared" si="43"/>
        <v>1678.6547233215078</v>
      </c>
      <c r="S122" s="5">
        <f t="shared" si="50"/>
        <v>632.83837229176584</v>
      </c>
      <c r="T122" s="20">
        <f>SUM(S122:$S$136)</f>
        <v>860.58306057361722</v>
      </c>
      <c r="U122" s="6">
        <f t="shared" si="51"/>
        <v>1.3598781272650946</v>
      </c>
    </row>
    <row r="123" spans="1:21" ht="12.5">
      <c r="A123" s="21">
        <v>109</v>
      </c>
      <c r="B123" s="22">
        <f>Absterbeordnung!B117</f>
        <v>1.4</v>
      </c>
      <c r="C123" s="15">
        <f t="shared" si="44"/>
        <v>0.11549981216674166</v>
      </c>
      <c r="D123" s="14">
        <f t="shared" si="45"/>
        <v>0.16169973703343832</v>
      </c>
      <c r="E123" s="14">
        <f>SUM(D123:$D$127)</f>
        <v>0.27382905238600247</v>
      </c>
      <c r="F123" s="16">
        <f t="shared" si="46"/>
        <v>1.6934415442455335</v>
      </c>
      <c r="G123" s="5"/>
      <c r="H123" s="14">
        <f t="shared" si="39"/>
        <v>1.4</v>
      </c>
      <c r="I123" s="15">
        <f t="shared" si="47"/>
        <v>0.11549981216674166</v>
      </c>
      <c r="J123" s="14">
        <f t="shared" si="48"/>
        <v>0.16169973703343832</v>
      </c>
      <c r="K123" s="14">
        <f>SUM($J123:J$127)</f>
        <v>0.27382905238600247</v>
      </c>
      <c r="L123" s="16">
        <f t="shared" si="49"/>
        <v>1.6934415442455335</v>
      </c>
      <c r="M123" s="16"/>
      <c r="N123" s="6">
        <v>109</v>
      </c>
      <c r="O123" s="6">
        <f t="shared" si="40"/>
        <v>119</v>
      </c>
      <c r="P123" s="6">
        <f t="shared" si="41"/>
        <v>1.4</v>
      </c>
      <c r="Q123" s="6">
        <f t="shared" si="42"/>
        <v>1.4</v>
      </c>
      <c r="R123" s="5">
        <f t="shared" si="43"/>
        <v>1051.4327439607082</v>
      </c>
      <c r="S123" s="5">
        <f t="shared" si="50"/>
        <v>170.01639820679299</v>
      </c>
      <c r="T123" s="20">
        <f>SUM(S123:$S$136)</f>
        <v>227.7446882818515</v>
      </c>
      <c r="U123" s="6">
        <f t="shared" si="51"/>
        <v>1.3395454243469085</v>
      </c>
    </row>
    <row r="124" spans="1:21" ht="12.5">
      <c r="A124" s="21">
        <v>110</v>
      </c>
      <c r="B124" s="22">
        <f>Absterbeordnung!B118</f>
        <v>0.6</v>
      </c>
      <c r="C124" s="15">
        <f t="shared" si="44"/>
        <v>0.11323510996739378</v>
      </c>
      <c r="D124" s="14">
        <f t="shared" si="45"/>
        <v>6.7941065980436269E-2</v>
      </c>
      <c r="E124" s="14">
        <f>SUM(D124:$D$127)</f>
        <v>0.11212931535256419</v>
      </c>
      <c r="F124" s="16">
        <f t="shared" si="46"/>
        <v>1.6503908753043703</v>
      </c>
      <c r="G124" s="5"/>
      <c r="H124" s="14">
        <f t="shared" si="39"/>
        <v>0.6</v>
      </c>
      <c r="I124" s="15">
        <f t="shared" si="47"/>
        <v>0.11323510996739378</v>
      </c>
      <c r="J124" s="14">
        <f t="shared" si="48"/>
        <v>6.7941065980436269E-2</v>
      </c>
      <c r="K124" s="14">
        <f>SUM($J124:J$127)</f>
        <v>0.11212931535256419</v>
      </c>
      <c r="L124" s="16">
        <f t="shared" si="49"/>
        <v>1.6503908753043703</v>
      </c>
      <c r="M124" s="16"/>
      <c r="N124" s="6">
        <v>110</v>
      </c>
      <c r="O124" s="6">
        <f t="shared" si="40"/>
        <v>120</v>
      </c>
      <c r="P124" s="6">
        <f t="shared" si="41"/>
        <v>0.6</v>
      </c>
      <c r="Q124" s="6">
        <f t="shared" si="42"/>
        <v>0.6</v>
      </c>
      <c r="R124" s="5">
        <f t="shared" si="43"/>
        <v>635.32902876385492</v>
      </c>
      <c r="S124" s="5">
        <f t="shared" si="50"/>
        <v>43.164931462531555</v>
      </c>
      <c r="T124" s="20">
        <f>SUM(S124:$S$136)</f>
        <v>57.72829007505851</v>
      </c>
      <c r="U124" s="6">
        <f t="shared" si="51"/>
        <v>1.3373886652679707</v>
      </c>
    </row>
    <row r="125" spans="1:21" ht="12.5">
      <c r="A125" s="21">
        <v>111</v>
      </c>
      <c r="B125" s="22">
        <f>Absterbeordnung!B119</f>
        <v>0.3</v>
      </c>
      <c r="C125" s="15">
        <f t="shared" si="44"/>
        <v>0.11101481369352335</v>
      </c>
      <c r="D125" s="14">
        <f t="shared" si="45"/>
        <v>3.3304444108057003E-2</v>
      </c>
      <c r="E125" s="14">
        <f>SUM(D125:$D$127)</f>
        <v>4.4188249372127918E-2</v>
      </c>
      <c r="F125" s="16">
        <f t="shared" si="46"/>
        <v>1.326797385620915</v>
      </c>
      <c r="G125" s="25"/>
      <c r="H125" s="14">
        <f t="shared" si="39"/>
        <v>0.3</v>
      </c>
      <c r="I125" s="15">
        <f t="shared" si="47"/>
        <v>0.11101481369352335</v>
      </c>
      <c r="J125" s="14">
        <f t="shared" si="48"/>
        <v>3.3304444108057003E-2</v>
      </c>
      <c r="K125" s="14">
        <f>SUM($J125:J$127)</f>
        <v>4.4188249372127918E-2</v>
      </c>
      <c r="L125" s="16">
        <f t="shared" si="49"/>
        <v>1.326797385620915</v>
      </c>
      <c r="M125" s="16"/>
      <c r="N125" s="6">
        <v>111</v>
      </c>
      <c r="O125" s="6">
        <f t="shared" si="40"/>
        <v>121</v>
      </c>
      <c r="P125" s="6">
        <f t="shared" si="41"/>
        <v>0.3</v>
      </c>
      <c r="Q125" s="6">
        <f t="shared" si="42"/>
        <v>0.3</v>
      </c>
      <c r="R125" s="5">
        <f t="shared" si="43"/>
        <v>369.6</v>
      </c>
      <c r="S125" s="5">
        <f t="shared" si="50"/>
        <v>12.30932254233787</v>
      </c>
      <c r="T125" s="20">
        <f>SUM(S125:$S$136)</f>
        <v>14.563358612526956</v>
      </c>
      <c r="U125" s="6">
        <f t="shared" si="51"/>
        <v>1.1831161757632345</v>
      </c>
    </row>
    <row r="126" spans="1:21" ht="12.5">
      <c r="A126" s="21">
        <v>112</v>
      </c>
      <c r="B126" s="22">
        <f>Absterbeordnung!B120</f>
        <v>0.1</v>
      </c>
      <c r="C126" s="15">
        <f t="shared" si="44"/>
        <v>0.10883805264070914</v>
      </c>
      <c r="D126" s="14">
        <f t="shared" si="45"/>
        <v>1.0883805264070914E-2</v>
      </c>
      <c r="E126" s="14">
        <f>SUM(D126:$D$127)</f>
        <v>1.0883805264070914E-2</v>
      </c>
      <c r="F126" s="16">
        <f t="shared" si="46"/>
        <v>1</v>
      </c>
      <c r="G126" s="5"/>
      <c r="H126" s="14">
        <f t="shared" si="39"/>
        <v>0.1</v>
      </c>
      <c r="I126" s="15">
        <f t="shared" si="47"/>
        <v>0.10883805264070914</v>
      </c>
      <c r="J126" s="14">
        <f t="shared" si="48"/>
        <v>1.0883805264070914E-2</v>
      </c>
      <c r="K126" s="14">
        <f>SUM($J126:J$127)</f>
        <v>1.0883805264070914E-2</v>
      </c>
      <c r="L126" s="16">
        <f t="shared" si="49"/>
        <v>1</v>
      </c>
      <c r="M126" s="16"/>
      <c r="N126" s="6">
        <v>112</v>
      </c>
      <c r="O126" s="6">
        <f t="shared" si="40"/>
        <v>122</v>
      </c>
      <c r="P126" s="6">
        <f t="shared" si="41"/>
        <v>0.1</v>
      </c>
      <c r="Q126" s="6">
        <f t="shared" si="42"/>
        <v>0.1</v>
      </c>
      <c r="R126" s="5">
        <f t="shared" si="43"/>
        <v>207.1</v>
      </c>
      <c r="S126" s="5">
        <f t="shared" si="50"/>
        <v>2.2540360701890862</v>
      </c>
      <c r="T126" s="20">
        <f>SUM(S126:$S$136)</f>
        <v>2.2540360701890862</v>
      </c>
      <c r="U126" s="6">
        <f t="shared" si="51"/>
        <v>1</v>
      </c>
    </row>
    <row r="127" spans="1:21" ht="12.5">
      <c r="A127" s="26">
        <v>113</v>
      </c>
      <c r="B127" s="22">
        <f>Absterbeordnung!B121</f>
        <v>0</v>
      </c>
      <c r="C127" s="15">
        <f t="shared" si="44"/>
        <v>0.10670397317716583</v>
      </c>
      <c r="D127" s="14">
        <f t="shared" si="45"/>
        <v>0</v>
      </c>
      <c r="E127" s="14">
        <f>SUM(D127:$D$127)</f>
        <v>0</v>
      </c>
      <c r="F127" s="16" t="e">
        <f t="shared" si="46"/>
        <v>#DIV/0!</v>
      </c>
      <c r="G127" s="27"/>
      <c r="H127" s="14">
        <f t="shared" si="39"/>
        <v>0</v>
      </c>
      <c r="I127" s="15">
        <f t="shared" si="47"/>
        <v>0.10670397317716583</v>
      </c>
      <c r="J127" s="14">
        <f t="shared" si="48"/>
        <v>0</v>
      </c>
      <c r="K127" s="14">
        <f>SUM($J127:J$127)</f>
        <v>0</v>
      </c>
      <c r="L127" s="16" t="e">
        <f t="shared" si="49"/>
        <v>#DIV/0!</v>
      </c>
      <c r="M127" s="16"/>
      <c r="N127" s="28">
        <v>113</v>
      </c>
      <c r="O127" s="6">
        <f t="shared" si="40"/>
        <v>123</v>
      </c>
      <c r="P127" s="6">
        <f t="shared" si="41"/>
        <v>0</v>
      </c>
      <c r="Q127" s="6">
        <f t="shared" si="42"/>
        <v>0</v>
      </c>
      <c r="R127" s="5">
        <f t="shared" si="43"/>
        <v>111.9</v>
      </c>
      <c r="S127" s="5">
        <f t="shared" si="50"/>
        <v>0</v>
      </c>
      <c r="T127" s="20">
        <f>SUM(S127:$S$136)</f>
        <v>0</v>
      </c>
      <c r="U127" s="6" t="e">
        <f t="shared" si="51"/>
        <v>#DIV/0!</v>
      </c>
    </row>
    <row r="128" spans="1:21" ht="12.5">
      <c r="A128" s="26">
        <v>114</v>
      </c>
      <c r="B128" s="22">
        <f>Absterbeordnung!B122</f>
        <v>0</v>
      </c>
      <c r="C128" s="15">
        <f t="shared" si="44"/>
        <v>0.10461173840898609</v>
      </c>
      <c r="D128" s="14">
        <f t="shared" si="45"/>
        <v>0</v>
      </c>
      <c r="E128" s="14">
        <f>SUM(D$127:$D128)</f>
        <v>0</v>
      </c>
      <c r="F128" s="16" t="e">
        <f t="shared" si="46"/>
        <v>#DIV/0!</v>
      </c>
      <c r="G128" s="27"/>
      <c r="H128" s="14">
        <f t="shared" si="39"/>
        <v>0</v>
      </c>
      <c r="I128" s="15">
        <f t="shared" si="47"/>
        <v>0.10461173840898609</v>
      </c>
      <c r="J128" s="14">
        <f t="shared" si="48"/>
        <v>0</v>
      </c>
      <c r="K128" s="14">
        <f>SUM($J$127:J128)</f>
        <v>0</v>
      </c>
      <c r="L128" s="16" t="e">
        <f t="shared" si="49"/>
        <v>#DIV/0!</v>
      </c>
      <c r="M128" s="16"/>
      <c r="N128" s="6">
        <v>114</v>
      </c>
      <c r="O128" s="6">
        <f t="shared" si="40"/>
        <v>124</v>
      </c>
      <c r="P128" s="6">
        <f t="shared" si="41"/>
        <v>0</v>
      </c>
      <c r="Q128" s="6">
        <f t="shared" si="42"/>
        <v>0</v>
      </c>
      <c r="R128" s="5">
        <f t="shared" si="43"/>
        <v>58.3</v>
      </c>
      <c r="S128" s="5">
        <f t="shared" si="50"/>
        <v>0</v>
      </c>
      <c r="T128" s="20">
        <f>SUM(S128:$S$136)</f>
        <v>0</v>
      </c>
      <c r="U128" s="6" t="e">
        <f t="shared" si="51"/>
        <v>#DIV/0!</v>
      </c>
    </row>
    <row r="129" spans="1:21" ht="12.5">
      <c r="A129" s="26">
        <v>115</v>
      </c>
      <c r="B129" s="22">
        <f>Absterbeordnung!B123</f>
        <v>0</v>
      </c>
      <c r="C129" s="15">
        <f t="shared" si="44"/>
        <v>0.10256052785194716</v>
      </c>
      <c r="D129" s="14">
        <f t="shared" si="45"/>
        <v>0</v>
      </c>
      <c r="E129" s="14">
        <f>SUM(D$127:$D129)</f>
        <v>0</v>
      </c>
      <c r="F129" s="16" t="e">
        <f t="shared" si="46"/>
        <v>#DIV/0!</v>
      </c>
      <c r="G129" s="27"/>
      <c r="H129" s="14">
        <f t="shared" si="39"/>
        <v>0</v>
      </c>
      <c r="I129" s="15">
        <f t="shared" si="47"/>
        <v>0.10256052785194716</v>
      </c>
      <c r="J129" s="14">
        <f t="shared" si="48"/>
        <v>0</v>
      </c>
      <c r="K129" s="14">
        <f>SUM($J$127:J129)</f>
        <v>0</v>
      </c>
      <c r="L129" s="16" t="e">
        <f t="shared" si="49"/>
        <v>#DIV/0!</v>
      </c>
      <c r="M129" s="16"/>
      <c r="N129" s="6">
        <v>115</v>
      </c>
      <c r="O129" s="6">
        <f t="shared" si="40"/>
        <v>125</v>
      </c>
      <c r="P129" s="6">
        <f t="shared" si="41"/>
        <v>0</v>
      </c>
      <c r="Q129" s="6">
        <f t="shared" si="42"/>
        <v>0</v>
      </c>
      <c r="R129" s="5">
        <f t="shared" si="43"/>
        <v>29.4</v>
      </c>
      <c r="S129" s="5">
        <f t="shared" si="50"/>
        <v>0</v>
      </c>
      <c r="T129" s="20">
        <f>SUM(S129:$S$136)</f>
        <v>0</v>
      </c>
      <c r="U129" s="6" t="e">
        <f t="shared" si="51"/>
        <v>#DIV/0!</v>
      </c>
    </row>
    <row r="130" spans="1:21" ht="12.5">
      <c r="A130" s="26">
        <v>116</v>
      </c>
      <c r="B130" s="22">
        <f>Absterbeordnung!B124</f>
        <v>0</v>
      </c>
      <c r="C130" s="15">
        <f t="shared" si="44"/>
        <v>0.1005495371097521</v>
      </c>
      <c r="D130" s="14">
        <f t="shared" si="45"/>
        <v>0</v>
      </c>
      <c r="E130" s="14">
        <f>SUM(D$127:$D130)</f>
        <v>0</v>
      </c>
      <c r="F130" s="16" t="e">
        <f t="shared" si="46"/>
        <v>#DIV/0!</v>
      </c>
      <c r="G130" s="27"/>
      <c r="H130" s="14">
        <f t="shared" si="39"/>
        <v>0</v>
      </c>
      <c r="I130" s="15">
        <f t="shared" si="47"/>
        <v>0.1005495371097521</v>
      </c>
      <c r="J130" s="14">
        <f t="shared" si="48"/>
        <v>0</v>
      </c>
      <c r="K130" s="14">
        <f>SUM($J$127:J130)</f>
        <v>0</v>
      </c>
      <c r="L130" s="16" t="e">
        <f t="shared" si="49"/>
        <v>#DIV/0!</v>
      </c>
      <c r="M130" s="16"/>
      <c r="N130" s="28">
        <v>116</v>
      </c>
      <c r="O130" s="6">
        <f t="shared" si="40"/>
        <v>126</v>
      </c>
      <c r="P130" s="6">
        <f t="shared" si="41"/>
        <v>0</v>
      </c>
      <c r="Q130" s="6">
        <f t="shared" si="42"/>
        <v>0</v>
      </c>
      <c r="R130" s="5">
        <f t="shared" si="43"/>
        <v>14.4</v>
      </c>
      <c r="S130" s="5">
        <f t="shared" si="50"/>
        <v>0</v>
      </c>
      <c r="T130" s="20">
        <f>SUM(S130:$S$136)</f>
        <v>0</v>
      </c>
      <c r="U130" s="6" t="e">
        <f t="shared" si="51"/>
        <v>#DIV/0!</v>
      </c>
    </row>
    <row r="131" spans="1:21" ht="12.5">
      <c r="A131" s="26">
        <v>117</v>
      </c>
      <c r="B131" s="22">
        <f>Absterbeordnung!B125</f>
        <v>0</v>
      </c>
      <c r="C131" s="15">
        <f t="shared" si="44"/>
        <v>9.8577977558580526E-2</v>
      </c>
      <c r="D131" s="14">
        <f t="shared" si="45"/>
        <v>0</v>
      </c>
      <c r="E131" s="14">
        <f>SUM(D$127:$D131)</f>
        <v>0</v>
      </c>
      <c r="F131" s="16" t="e">
        <f t="shared" si="46"/>
        <v>#DIV/0!</v>
      </c>
      <c r="G131" s="27"/>
      <c r="H131" s="14">
        <f t="shared" si="39"/>
        <v>0</v>
      </c>
      <c r="I131" s="15">
        <f t="shared" si="47"/>
        <v>9.8577977558580526E-2</v>
      </c>
      <c r="J131" s="14">
        <f t="shared" si="48"/>
        <v>0</v>
      </c>
      <c r="K131" s="14">
        <f>SUM($J$127:J131)</f>
        <v>0</v>
      </c>
      <c r="L131" s="16" t="e">
        <f t="shared" si="49"/>
        <v>#DIV/0!</v>
      </c>
      <c r="M131" s="16"/>
      <c r="N131" s="6">
        <v>117</v>
      </c>
      <c r="O131" s="6">
        <f t="shared" si="40"/>
        <v>127</v>
      </c>
      <c r="P131" s="6">
        <f t="shared" si="41"/>
        <v>0</v>
      </c>
      <c r="Q131" s="6">
        <f t="shared" si="42"/>
        <v>0</v>
      </c>
      <c r="R131" s="5">
        <f t="shared" si="43"/>
        <v>6.8</v>
      </c>
      <c r="S131" s="5">
        <f t="shared" si="50"/>
        <v>0</v>
      </c>
      <c r="T131" s="20">
        <f>SUM(S131:$S$136)</f>
        <v>0</v>
      </c>
      <c r="U131" s="6" t="e">
        <f t="shared" si="51"/>
        <v>#DIV/0!</v>
      </c>
    </row>
    <row r="132" spans="1:21" ht="12.5">
      <c r="A132" s="26">
        <v>118</v>
      </c>
      <c r="B132" s="22">
        <f>Absterbeordnung!B126</f>
        <v>0</v>
      </c>
      <c r="C132" s="15">
        <f t="shared" si="44"/>
        <v>9.6645076037824032E-2</v>
      </c>
      <c r="D132" s="14">
        <f t="shared" si="45"/>
        <v>0</v>
      </c>
      <c r="E132" s="14">
        <f>SUM(D$127:$D132)</f>
        <v>0</v>
      </c>
      <c r="F132" s="16" t="e">
        <f t="shared" si="46"/>
        <v>#DIV/0!</v>
      </c>
      <c r="G132" s="27"/>
      <c r="H132" s="14">
        <f t="shared" si="39"/>
        <v>0</v>
      </c>
      <c r="I132" s="15">
        <f t="shared" si="47"/>
        <v>9.6645076037824032E-2</v>
      </c>
      <c r="J132" s="14">
        <f t="shared" si="48"/>
        <v>0</v>
      </c>
      <c r="K132" s="14">
        <f>SUM($J$127:J132)</f>
        <v>0</v>
      </c>
      <c r="L132" s="16" t="e">
        <f t="shared" si="49"/>
        <v>#DIV/0!</v>
      </c>
      <c r="M132" s="16"/>
      <c r="N132" s="6">
        <v>118</v>
      </c>
      <c r="O132" s="6">
        <f t="shared" si="40"/>
        <v>128</v>
      </c>
      <c r="P132" s="6">
        <f t="shared" si="41"/>
        <v>0</v>
      </c>
      <c r="Q132" s="6">
        <f t="shared" si="42"/>
        <v>0</v>
      </c>
      <c r="R132" s="5">
        <f t="shared" si="43"/>
        <v>3.2</v>
      </c>
      <c r="S132" s="5">
        <f t="shared" si="50"/>
        <v>0</v>
      </c>
      <c r="T132" s="20">
        <f>SUM(S132:$S$136)</f>
        <v>0</v>
      </c>
      <c r="U132" s="6" t="e">
        <f t="shared" si="51"/>
        <v>#DIV/0!</v>
      </c>
    </row>
    <row r="133" spans="1:21" ht="12.5">
      <c r="A133" s="26">
        <v>119</v>
      </c>
      <c r="B133" s="22">
        <f>Absterbeordnung!B127</f>
        <v>0</v>
      </c>
      <c r="C133" s="15">
        <f t="shared" si="44"/>
        <v>9.4750074546886331E-2</v>
      </c>
      <c r="D133" s="14">
        <f t="shared" si="45"/>
        <v>0</v>
      </c>
      <c r="E133" s="14">
        <f>SUM(D$127:$D133)</f>
        <v>0</v>
      </c>
      <c r="F133" s="16" t="e">
        <f t="shared" si="46"/>
        <v>#DIV/0!</v>
      </c>
      <c r="G133" s="27"/>
      <c r="H133" s="14">
        <f t="shared" si="39"/>
        <v>0</v>
      </c>
      <c r="I133" s="15">
        <f t="shared" si="47"/>
        <v>9.4750074546886331E-2</v>
      </c>
      <c r="J133" s="14">
        <f t="shared" si="48"/>
        <v>0</v>
      </c>
      <c r="K133" s="14">
        <f>SUM($J$127:J133)</f>
        <v>0</v>
      </c>
      <c r="L133" s="16" t="e">
        <f t="shared" si="49"/>
        <v>#DIV/0!</v>
      </c>
      <c r="M133" s="16"/>
      <c r="N133" s="28">
        <v>119</v>
      </c>
      <c r="O133" s="6">
        <f t="shared" si="40"/>
        <v>129</v>
      </c>
      <c r="P133" s="6">
        <f t="shared" si="41"/>
        <v>0</v>
      </c>
      <c r="Q133" s="6">
        <f t="shared" si="42"/>
        <v>0</v>
      </c>
      <c r="R133" s="5">
        <f t="shared" si="43"/>
        <v>1.4</v>
      </c>
      <c r="S133" s="5">
        <f t="shared" si="50"/>
        <v>0</v>
      </c>
      <c r="T133" s="20">
        <f>SUM(S133:$S$136)</f>
        <v>0</v>
      </c>
      <c r="U133" s="6" t="e">
        <f t="shared" si="51"/>
        <v>#DIV/0!</v>
      </c>
    </row>
    <row r="134" spans="1:21" ht="12.5">
      <c r="A134" s="26">
        <v>120</v>
      </c>
      <c r="B134" s="22">
        <f>Absterbeordnung!B128</f>
        <v>0</v>
      </c>
      <c r="C134" s="15">
        <f t="shared" si="44"/>
        <v>9.2892229947927757E-2</v>
      </c>
      <c r="D134" s="14">
        <f t="shared" si="45"/>
        <v>0</v>
      </c>
      <c r="E134" s="14">
        <f>SUM(D$127:$D134)</f>
        <v>0</v>
      </c>
      <c r="F134" s="16" t="e">
        <f t="shared" si="46"/>
        <v>#DIV/0!</v>
      </c>
      <c r="G134" s="27"/>
      <c r="H134" s="14">
        <f t="shared" si="39"/>
        <v>0</v>
      </c>
      <c r="I134" s="15">
        <f t="shared" si="47"/>
        <v>9.2892229947927757E-2</v>
      </c>
      <c r="J134" s="14">
        <f t="shared" si="48"/>
        <v>0</v>
      </c>
      <c r="K134" s="14">
        <f>SUM($J$127:J134)</f>
        <v>0</v>
      </c>
      <c r="L134" s="16" t="e">
        <f t="shared" si="49"/>
        <v>#DIV/0!</v>
      </c>
      <c r="M134" s="16"/>
      <c r="N134" s="6">
        <v>120</v>
      </c>
      <c r="O134" s="6">
        <f t="shared" si="40"/>
        <v>130</v>
      </c>
      <c r="P134" s="6">
        <f t="shared" si="41"/>
        <v>0</v>
      </c>
      <c r="Q134" s="6">
        <f t="shared" si="42"/>
        <v>0</v>
      </c>
      <c r="R134" s="5">
        <f t="shared" si="43"/>
        <v>0.6</v>
      </c>
      <c r="S134" s="5">
        <f t="shared" si="50"/>
        <v>0</v>
      </c>
      <c r="T134" s="20">
        <f>SUM(S134:$S$136)</f>
        <v>0</v>
      </c>
      <c r="U134" s="6" t="e">
        <f t="shared" si="51"/>
        <v>#DIV/0!</v>
      </c>
    </row>
    <row r="135" spans="1:21" ht="12.5">
      <c r="A135" s="26"/>
      <c r="B135" s="22">
        <f>Absterbeordnung!B129</f>
        <v>0</v>
      </c>
      <c r="C135" s="15">
        <f t="shared" si="44"/>
        <v>1</v>
      </c>
      <c r="D135" s="14">
        <f t="shared" si="45"/>
        <v>0</v>
      </c>
      <c r="E135" s="14">
        <f>SUM(D$127:$D135)</f>
        <v>0</v>
      </c>
      <c r="F135" s="16" t="e">
        <f t="shared" si="46"/>
        <v>#DIV/0!</v>
      </c>
      <c r="G135" s="27"/>
      <c r="H135" s="14">
        <f t="shared" si="39"/>
        <v>0</v>
      </c>
      <c r="I135" s="15">
        <f t="shared" si="47"/>
        <v>1</v>
      </c>
      <c r="J135" s="14">
        <f t="shared" si="48"/>
        <v>0</v>
      </c>
      <c r="K135" s="14">
        <f>SUM($J$127:J135)</f>
        <v>0</v>
      </c>
      <c r="L135" s="16" t="e">
        <f t="shared" si="49"/>
        <v>#DIV/0!</v>
      </c>
      <c r="M135" s="16"/>
      <c r="N135" s="6">
        <v>121</v>
      </c>
      <c r="O135" s="6">
        <f t="shared" si="40"/>
        <v>131</v>
      </c>
      <c r="P135" s="6">
        <f t="shared" si="41"/>
        <v>0</v>
      </c>
      <c r="Q135" s="6">
        <f t="shared" si="42"/>
        <v>0</v>
      </c>
      <c r="R135" s="5">
        <f t="shared" si="43"/>
        <v>0.3</v>
      </c>
      <c r="S135" s="5">
        <f t="shared" si="50"/>
        <v>0</v>
      </c>
      <c r="T135" s="20">
        <f>SUM(S135:$S$136)</f>
        <v>0</v>
      </c>
      <c r="U135" s="6" t="e">
        <f t="shared" si="51"/>
        <v>#DIV/0!</v>
      </c>
    </row>
    <row r="136" spans="1:21" ht="12.5">
      <c r="A136" s="26"/>
      <c r="B136" s="22">
        <f>Absterbeordnung!B130</f>
        <v>0</v>
      </c>
      <c r="C136" s="15">
        <f t="shared" si="44"/>
        <v>1</v>
      </c>
      <c r="D136" s="14">
        <f t="shared" si="45"/>
        <v>0</v>
      </c>
      <c r="E136" s="14">
        <f>SUM(D$127:$D136)</f>
        <v>0</v>
      </c>
      <c r="F136" s="16" t="e">
        <f t="shared" si="46"/>
        <v>#DIV/0!</v>
      </c>
      <c r="G136" s="27"/>
      <c r="H136" s="14">
        <f t="shared" si="39"/>
        <v>0</v>
      </c>
      <c r="I136" s="15">
        <f t="shared" si="47"/>
        <v>1</v>
      </c>
      <c r="J136" s="14">
        <f t="shared" si="48"/>
        <v>0</v>
      </c>
      <c r="K136" s="14">
        <f>SUM($J$127:J136)</f>
        <v>0</v>
      </c>
      <c r="L136" s="16" t="e">
        <f t="shared" si="49"/>
        <v>#DIV/0!</v>
      </c>
      <c r="M136" s="16"/>
      <c r="N136" s="28">
        <v>122</v>
      </c>
      <c r="O136" s="6">
        <f t="shared" si="40"/>
        <v>132</v>
      </c>
      <c r="P136" s="6">
        <f t="shared" si="41"/>
        <v>0</v>
      </c>
      <c r="Q136" s="6">
        <f t="shared" si="42"/>
        <v>0</v>
      </c>
      <c r="R136" s="5">
        <f t="shared" si="43"/>
        <v>0.1</v>
      </c>
      <c r="S136" s="5">
        <f t="shared" si="50"/>
        <v>0</v>
      </c>
      <c r="T136" s="20">
        <f>SUM(S136:$S$136)</f>
        <v>0</v>
      </c>
      <c r="U136" s="6" t="e">
        <f t="shared" si="51"/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5"/>
  <dimension ref="A1:AB233"/>
  <sheetViews>
    <sheetView workbookViewId="0">
      <selection activeCell="M1" sqref="M1:M65536"/>
    </sheetView>
  </sheetViews>
  <sheetFormatPr baseColWidth="10" defaultColWidth="11.453125" defaultRowHeight="13"/>
  <cols>
    <col min="1" max="1" width="10" style="2" bestFit="1" customWidth="1"/>
    <col min="2" max="2" width="6.1796875" style="2" bestFit="1" customWidth="1"/>
    <col min="3" max="3" width="5.7265625" style="3" bestFit="1" customWidth="1"/>
    <col min="4" max="4" width="5.26953125" style="2" bestFit="1" customWidth="1"/>
    <col min="5" max="5" width="7" style="2" bestFit="1" customWidth="1"/>
    <col min="6" max="6" width="6.54296875" style="4" bestFit="1" customWidth="1"/>
    <col min="7" max="7" width="5" style="2" customWidth="1"/>
    <col min="8" max="8" width="6.1796875" style="2" bestFit="1" customWidth="1"/>
    <col min="9" max="9" width="5.7265625" style="3" bestFit="1" customWidth="1"/>
    <col min="10" max="10" width="5.26953125" style="2" bestFit="1" customWidth="1"/>
    <col min="11" max="11" width="7" style="2" bestFit="1" customWidth="1"/>
    <col min="12" max="12" width="6.54296875" style="4" bestFit="1" customWidth="1"/>
    <col min="13" max="13" width="5" style="5" customWidth="1"/>
    <col min="14" max="14" width="7.26953125" style="2" customWidth="1"/>
    <col min="15" max="15" width="6.453125" style="2" customWidth="1"/>
    <col min="16" max="17" width="11.453125" style="2"/>
    <col min="18" max="19" width="11.453125" style="5"/>
    <col min="20" max="28" width="11.453125" style="6"/>
    <col min="29" max="16384" width="11.453125" style="2"/>
  </cols>
  <sheetData>
    <row r="1" spans="1:21">
      <c r="A1" s="2" t="s">
        <v>6</v>
      </c>
      <c r="B1" s="2">
        <f>Frau!D5</f>
        <v>69</v>
      </c>
    </row>
    <row r="2" spans="1:21">
      <c r="A2" s="2" t="s">
        <v>7</v>
      </c>
      <c r="B2" s="2">
        <f>'2 Frauen'!D6</f>
        <v>50</v>
      </c>
    </row>
    <row r="3" spans="1:21">
      <c r="A3" s="2" t="s">
        <v>14</v>
      </c>
      <c r="B3" s="2">
        <f>B1-B2</f>
        <v>19</v>
      </c>
    </row>
    <row r="4" spans="1:21">
      <c r="M4" s="7"/>
    </row>
    <row r="5" spans="1:21">
      <c r="A5" s="2" t="s">
        <v>3</v>
      </c>
      <c r="B5" s="2">
        <f>Frau!D8</f>
        <v>2</v>
      </c>
      <c r="M5" s="7"/>
    </row>
    <row r="6" spans="1:21">
      <c r="M6" s="7"/>
    </row>
    <row r="7" spans="1:21">
      <c r="M7" s="7"/>
    </row>
    <row r="8" spans="1:21">
      <c r="M8" s="7"/>
    </row>
    <row r="9" spans="1:21">
      <c r="M9" s="7"/>
    </row>
    <row r="10" spans="1:21" ht="13.5" thickBot="1">
      <c r="M10" s="7"/>
    </row>
    <row r="11" spans="1:21" ht="13.5" thickBot="1">
      <c r="B11" s="278" t="s">
        <v>0</v>
      </c>
      <c r="C11" s="278"/>
      <c r="D11" s="278"/>
      <c r="E11" s="278"/>
      <c r="F11" s="278"/>
      <c r="H11" s="275" t="s">
        <v>0</v>
      </c>
      <c r="I11" s="276"/>
      <c r="J11" s="276"/>
      <c r="K11" s="276"/>
      <c r="L11" s="277"/>
      <c r="M11" s="7"/>
    </row>
    <row r="12" spans="1:21" ht="12.5">
      <c r="A12" s="8" t="s">
        <v>2</v>
      </c>
      <c r="B12" s="30" t="s">
        <v>9</v>
      </c>
      <c r="C12" s="30" t="s">
        <v>8</v>
      </c>
      <c r="D12" s="30" t="s">
        <v>10</v>
      </c>
      <c r="E12" s="30"/>
      <c r="F12" s="31" t="s">
        <v>12</v>
      </c>
      <c r="G12" s="8"/>
      <c r="H12" s="10" t="s">
        <v>9</v>
      </c>
      <c r="I12" s="10" t="s">
        <v>8</v>
      </c>
      <c r="J12" s="10" t="s">
        <v>10</v>
      </c>
      <c r="K12" s="10"/>
      <c r="L12" s="11" t="s">
        <v>12</v>
      </c>
      <c r="M12" s="8"/>
      <c r="N12" s="12" t="s">
        <v>2</v>
      </c>
      <c r="O12" s="12"/>
      <c r="P12" s="12" t="s">
        <v>0</v>
      </c>
      <c r="Q12" s="12" t="s">
        <v>0</v>
      </c>
    </row>
    <row r="13" spans="1:21" ht="12.5">
      <c r="A13" s="13"/>
      <c r="B13" s="17"/>
      <c r="C13" s="18"/>
      <c r="D13" s="17"/>
      <c r="E13" s="17"/>
      <c r="F13" s="19"/>
      <c r="G13" s="5"/>
      <c r="H13" s="17"/>
      <c r="I13" s="18"/>
      <c r="J13" s="17"/>
      <c r="K13" s="17"/>
      <c r="L13" s="19"/>
      <c r="N13" s="20"/>
      <c r="O13" s="20"/>
      <c r="P13" s="20"/>
      <c r="Q13" s="20"/>
    </row>
    <row r="14" spans="1:21" ht="12.5">
      <c r="A14" s="21">
        <v>0</v>
      </c>
      <c r="B14" s="17">
        <f>Absterbeordnung!C8</f>
        <v>100000</v>
      </c>
      <c r="C14" s="18"/>
      <c r="D14" s="24"/>
      <c r="E14" s="24"/>
      <c r="F14" s="19"/>
      <c r="G14" s="23"/>
      <c r="H14" s="17">
        <f>Absterbeordnung!C8</f>
        <v>100000</v>
      </c>
      <c r="I14" s="18"/>
      <c r="J14" s="24"/>
      <c r="K14" s="24"/>
      <c r="L14" s="19"/>
      <c r="N14" s="6">
        <v>0</v>
      </c>
      <c r="O14" s="6">
        <f t="shared" ref="O14:O45" si="0">N14+$B$3</f>
        <v>19</v>
      </c>
      <c r="P14" s="20">
        <f t="shared" ref="P14:P45" si="1">B14</f>
        <v>100000</v>
      </c>
      <c r="Q14" s="20">
        <f t="shared" ref="Q14:Q45" si="2">B14</f>
        <v>100000</v>
      </c>
      <c r="R14" s="5" t="e">
        <f t="shared" ref="R14:R45" si="3">LOOKUP(N14,$O$14:$O$136,$Q$14:$Q$136)</f>
        <v>#N/A</v>
      </c>
      <c r="T14" s="20" t="e">
        <f>SUM(S14:$S$127)</f>
        <v>#N/A</v>
      </c>
    </row>
    <row r="15" spans="1:21" ht="12.5">
      <c r="A15" s="21">
        <v>1</v>
      </c>
      <c r="B15" s="17">
        <f>Absterbeordnung!C9</f>
        <v>99702.814498025895</v>
      </c>
      <c r="C15" s="18">
        <f t="shared" ref="C15:C46" si="4">1/(((1+($B$5/100))^A15))</f>
        <v>0.98039215686274506</v>
      </c>
      <c r="D15" s="17">
        <f t="shared" ref="D15:D46" si="5">B15*C15</f>
        <v>97747.857351005776</v>
      </c>
      <c r="E15" s="17">
        <f>SUM(D15:$D$136)</f>
        <v>3992400.3923569126</v>
      </c>
      <c r="F15" s="19">
        <f t="shared" ref="F15:F46" si="6">E15/D15</f>
        <v>40.843866050387987</v>
      </c>
      <c r="G15" s="5"/>
      <c r="H15" s="17">
        <f>Absterbeordnung!C9</f>
        <v>99702.814498025895</v>
      </c>
      <c r="I15" s="18">
        <f t="shared" ref="I15:I46" si="7">1/(((1+($B$5/100))^A15))</f>
        <v>0.98039215686274506</v>
      </c>
      <c r="J15" s="17">
        <f t="shared" ref="J15:J46" si="8">H15*I15</f>
        <v>97747.857351005776</v>
      </c>
      <c r="K15" s="17">
        <f>SUM($J15:J$136)</f>
        <v>3992400.3923569126</v>
      </c>
      <c r="L15" s="19">
        <f t="shared" ref="L15:L46" si="9">K15/J15</f>
        <v>40.843866050387987</v>
      </c>
      <c r="N15" s="6">
        <v>1</v>
      </c>
      <c r="O15" s="6">
        <f t="shared" si="0"/>
        <v>20</v>
      </c>
      <c r="P15" s="20">
        <f t="shared" si="1"/>
        <v>99702.814498025895</v>
      </c>
      <c r="Q15" s="20">
        <f t="shared" si="2"/>
        <v>99702.814498025895</v>
      </c>
      <c r="R15" s="5" t="e">
        <f t="shared" si="3"/>
        <v>#N/A</v>
      </c>
      <c r="S15" s="5" t="e">
        <f t="shared" ref="S15:S46" si="10">P15*R15*I15</f>
        <v>#N/A</v>
      </c>
      <c r="T15" s="20" t="e">
        <f>SUM(S15:$S$127)</f>
        <v>#N/A</v>
      </c>
      <c r="U15" s="6" t="e">
        <f t="shared" ref="U15:U46" si="11">T15/S15</f>
        <v>#N/A</v>
      </c>
    </row>
    <row r="16" spans="1:21" ht="12.5">
      <c r="A16" s="21">
        <v>2</v>
      </c>
      <c r="B16" s="17">
        <f>Absterbeordnung!C10</f>
        <v>99679.475394648282</v>
      </c>
      <c r="C16" s="18">
        <f t="shared" si="4"/>
        <v>0.96116878123798544</v>
      </c>
      <c r="D16" s="17">
        <f t="shared" si="5"/>
        <v>95808.799879515849</v>
      </c>
      <c r="E16" s="17">
        <f>SUM(D16:$D$136)</f>
        <v>3894652.5350059071</v>
      </c>
      <c r="F16" s="19">
        <f t="shared" si="6"/>
        <v>40.650259056617124</v>
      </c>
      <c r="G16" s="5"/>
      <c r="H16" s="17">
        <f>Absterbeordnung!C10</f>
        <v>99679.475394648282</v>
      </c>
      <c r="I16" s="18">
        <f t="shared" si="7"/>
        <v>0.96116878123798544</v>
      </c>
      <c r="J16" s="17">
        <f t="shared" si="8"/>
        <v>95808.799879515849</v>
      </c>
      <c r="K16" s="17">
        <f>SUM($J16:J$136)</f>
        <v>3894652.5350059071</v>
      </c>
      <c r="L16" s="19">
        <f t="shared" si="9"/>
        <v>40.650259056617124</v>
      </c>
      <c r="N16" s="6">
        <v>2</v>
      </c>
      <c r="O16" s="6">
        <f t="shared" si="0"/>
        <v>21</v>
      </c>
      <c r="P16" s="20">
        <f t="shared" si="1"/>
        <v>99679.475394648282</v>
      </c>
      <c r="Q16" s="20">
        <f t="shared" si="2"/>
        <v>99679.475394648282</v>
      </c>
      <c r="R16" s="5" t="e">
        <f t="shared" si="3"/>
        <v>#N/A</v>
      </c>
      <c r="S16" s="5" t="e">
        <f t="shared" si="10"/>
        <v>#N/A</v>
      </c>
      <c r="T16" s="20" t="e">
        <f>SUM(S16:$S$127)</f>
        <v>#N/A</v>
      </c>
      <c r="U16" s="6" t="e">
        <f t="shared" si="11"/>
        <v>#N/A</v>
      </c>
    </row>
    <row r="17" spans="1:21" ht="12.5">
      <c r="A17" s="21">
        <v>3</v>
      </c>
      <c r="B17" s="17">
        <f>Absterbeordnung!C11</f>
        <v>99666.707030036167</v>
      </c>
      <c r="C17" s="18">
        <f t="shared" si="4"/>
        <v>0.94232233454704462</v>
      </c>
      <c r="D17" s="17">
        <f t="shared" si="5"/>
        <v>93918.164045160025</v>
      </c>
      <c r="E17" s="17">
        <f>SUM(D17:$D$136)</f>
        <v>3798843.7351263915</v>
      </c>
      <c r="F17" s="19">
        <f t="shared" si="6"/>
        <v>40.448445449803927</v>
      </c>
      <c r="G17" s="5"/>
      <c r="H17" s="17">
        <f>Absterbeordnung!C11</f>
        <v>99666.707030036167</v>
      </c>
      <c r="I17" s="18">
        <f t="shared" si="7"/>
        <v>0.94232233454704462</v>
      </c>
      <c r="J17" s="17">
        <f t="shared" si="8"/>
        <v>93918.164045160025</v>
      </c>
      <c r="K17" s="17">
        <f>SUM($J17:J$136)</f>
        <v>3798843.7351263915</v>
      </c>
      <c r="L17" s="19">
        <f t="shared" si="9"/>
        <v>40.448445449803927</v>
      </c>
      <c r="N17" s="6">
        <v>3</v>
      </c>
      <c r="O17" s="6">
        <f t="shared" si="0"/>
        <v>22</v>
      </c>
      <c r="P17" s="20">
        <f t="shared" si="1"/>
        <v>99666.707030036167</v>
      </c>
      <c r="Q17" s="20">
        <f t="shared" si="2"/>
        <v>99666.707030036167</v>
      </c>
      <c r="R17" s="5" t="e">
        <f t="shared" si="3"/>
        <v>#N/A</v>
      </c>
      <c r="S17" s="5" t="e">
        <f t="shared" si="10"/>
        <v>#N/A</v>
      </c>
      <c r="T17" s="20" t="e">
        <f>SUM(S17:$S$127)</f>
        <v>#N/A</v>
      </c>
      <c r="U17" s="6" t="e">
        <f t="shared" si="11"/>
        <v>#N/A</v>
      </c>
    </row>
    <row r="18" spans="1:21" ht="12.5">
      <c r="A18" s="21">
        <v>4</v>
      </c>
      <c r="B18" s="17">
        <f>Absterbeordnung!C12</f>
        <v>99655.257044268525</v>
      </c>
      <c r="C18" s="18">
        <f t="shared" si="4"/>
        <v>0.9238454260265142</v>
      </c>
      <c r="D18" s="17">
        <f t="shared" si="5"/>
        <v>92066.053399844037</v>
      </c>
      <c r="E18" s="17">
        <f>SUM(D18:$D$136)</f>
        <v>3704925.5710812313</v>
      </c>
      <c r="F18" s="19">
        <f t="shared" si="6"/>
        <v>40.242037474884391</v>
      </c>
      <c r="G18" s="5"/>
      <c r="H18" s="17">
        <f>Absterbeordnung!C12</f>
        <v>99655.257044268525</v>
      </c>
      <c r="I18" s="18">
        <f t="shared" si="7"/>
        <v>0.9238454260265142</v>
      </c>
      <c r="J18" s="17">
        <f t="shared" si="8"/>
        <v>92066.053399844037</v>
      </c>
      <c r="K18" s="17">
        <f>SUM($J18:J$136)</f>
        <v>3704925.5710812313</v>
      </c>
      <c r="L18" s="19">
        <f t="shared" si="9"/>
        <v>40.242037474884391</v>
      </c>
      <c r="N18" s="6">
        <v>4</v>
      </c>
      <c r="O18" s="6">
        <f t="shared" si="0"/>
        <v>23</v>
      </c>
      <c r="P18" s="20">
        <f t="shared" si="1"/>
        <v>99655.257044268525</v>
      </c>
      <c r="Q18" s="20">
        <f t="shared" si="2"/>
        <v>99655.257044268525</v>
      </c>
      <c r="R18" s="5" t="e">
        <f t="shared" si="3"/>
        <v>#N/A</v>
      </c>
      <c r="S18" s="5" t="e">
        <f t="shared" si="10"/>
        <v>#N/A</v>
      </c>
      <c r="T18" s="20" t="e">
        <f>SUM(S18:$S$127)</f>
        <v>#N/A</v>
      </c>
      <c r="U18" s="6" t="e">
        <f t="shared" si="11"/>
        <v>#N/A</v>
      </c>
    </row>
    <row r="19" spans="1:21" ht="12.5">
      <c r="A19" s="21">
        <v>5</v>
      </c>
      <c r="B19" s="17">
        <f>Absterbeordnung!C13</f>
        <v>99648.442755989061</v>
      </c>
      <c r="C19" s="18">
        <f t="shared" si="4"/>
        <v>0.90573080982991594</v>
      </c>
      <c r="D19" s="17">
        <f t="shared" si="5"/>
        <v>90254.664755671998</v>
      </c>
      <c r="E19" s="17">
        <f>SUM(D19:$D$136)</f>
        <v>3612859.5176813868</v>
      </c>
      <c r="F19" s="19">
        <f t="shared" si="6"/>
        <v>40.029615393971525</v>
      </c>
      <c r="G19" s="5"/>
      <c r="H19" s="17">
        <f>Absterbeordnung!C13</f>
        <v>99648.442755989061</v>
      </c>
      <c r="I19" s="18">
        <f t="shared" si="7"/>
        <v>0.90573080982991594</v>
      </c>
      <c r="J19" s="17">
        <f t="shared" si="8"/>
        <v>90254.664755671998</v>
      </c>
      <c r="K19" s="17">
        <f>SUM($J19:J$136)</f>
        <v>3612859.5176813868</v>
      </c>
      <c r="L19" s="19">
        <f t="shared" si="9"/>
        <v>40.029615393971525</v>
      </c>
      <c r="N19" s="6">
        <v>5</v>
      </c>
      <c r="O19" s="6">
        <f t="shared" si="0"/>
        <v>24</v>
      </c>
      <c r="P19" s="20">
        <f t="shared" si="1"/>
        <v>99648.442755989061</v>
      </c>
      <c r="Q19" s="20">
        <f t="shared" si="2"/>
        <v>99648.442755989061</v>
      </c>
      <c r="R19" s="5" t="e">
        <f t="shared" si="3"/>
        <v>#N/A</v>
      </c>
      <c r="S19" s="5" t="e">
        <f t="shared" si="10"/>
        <v>#N/A</v>
      </c>
      <c r="T19" s="20" t="e">
        <f>SUM(S19:$S$127)</f>
        <v>#N/A</v>
      </c>
      <c r="U19" s="6" t="e">
        <f t="shared" si="11"/>
        <v>#N/A</v>
      </c>
    </row>
    <row r="20" spans="1:21" ht="12.5">
      <c r="A20" s="21">
        <v>6</v>
      </c>
      <c r="B20" s="17">
        <f>Absterbeordnung!C14</f>
        <v>99639.386035874602</v>
      </c>
      <c r="C20" s="18">
        <f t="shared" si="4"/>
        <v>0.88797138218619198</v>
      </c>
      <c r="D20" s="17">
        <f t="shared" si="5"/>
        <v>88476.923338459121</v>
      </c>
      <c r="E20" s="17">
        <f>SUM(D20:$D$136)</f>
        <v>3522604.8529257146</v>
      </c>
      <c r="F20" s="19">
        <f t="shared" si="6"/>
        <v>39.813826249929171</v>
      </c>
      <c r="G20" s="5"/>
      <c r="H20" s="17">
        <f>Absterbeordnung!C14</f>
        <v>99639.386035874602</v>
      </c>
      <c r="I20" s="18">
        <f t="shared" si="7"/>
        <v>0.88797138218619198</v>
      </c>
      <c r="J20" s="17">
        <f t="shared" si="8"/>
        <v>88476.923338459121</v>
      </c>
      <c r="K20" s="17">
        <f>SUM($J20:J$136)</f>
        <v>3522604.8529257146</v>
      </c>
      <c r="L20" s="19">
        <f t="shared" si="9"/>
        <v>39.813826249929171</v>
      </c>
      <c r="N20" s="6">
        <v>6</v>
      </c>
      <c r="O20" s="6">
        <f t="shared" si="0"/>
        <v>25</v>
      </c>
      <c r="P20" s="20">
        <f t="shared" si="1"/>
        <v>99639.386035874602</v>
      </c>
      <c r="Q20" s="20">
        <f t="shared" si="2"/>
        <v>99639.386035874602</v>
      </c>
      <c r="R20" s="5" t="e">
        <f t="shared" si="3"/>
        <v>#N/A</v>
      </c>
      <c r="S20" s="5" t="e">
        <f t="shared" si="10"/>
        <v>#N/A</v>
      </c>
      <c r="T20" s="20" t="e">
        <f>SUM(S20:$S$127)</f>
        <v>#N/A</v>
      </c>
      <c r="U20" s="6" t="e">
        <f t="shared" si="11"/>
        <v>#N/A</v>
      </c>
    </row>
    <row r="21" spans="1:21" ht="12.5">
      <c r="A21" s="21">
        <v>7</v>
      </c>
      <c r="B21" s="17">
        <f>Absterbeordnung!C15</f>
        <v>99631.205545397068</v>
      </c>
      <c r="C21" s="18">
        <f t="shared" si="4"/>
        <v>0.87056017861391388</v>
      </c>
      <c r="D21" s="17">
        <f t="shared" si="5"/>
        <v>86734.960095120434</v>
      </c>
      <c r="E21" s="17">
        <f>SUM(D21:$D$136)</f>
        <v>3434127.9295872557</v>
      </c>
      <c r="F21" s="19">
        <f t="shared" si="6"/>
        <v>39.593353427742613</v>
      </c>
      <c r="G21" s="5"/>
      <c r="H21" s="17">
        <f>Absterbeordnung!C15</f>
        <v>99631.205545397068</v>
      </c>
      <c r="I21" s="18">
        <f t="shared" si="7"/>
        <v>0.87056017861391388</v>
      </c>
      <c r="J21" s="17">
        <f t="shared" si="8"/>
        <v>86734.960095120434</v>
      </c>
      <c r="K21" s="17">
        <f>SUM($J21:J$136)</f>
        <v>3434127.9295872557</v>
      </c>
      <c r="L21" s="19">
        <f t="shared" si="9"/>
        <v>39.593353427742613</v>
      </c>
      <c r="N21" s="6">
        <v>7</v>
      </c>
      <c r="O21" s="6">
        <f t="shared" si="0"/>
        <v>26</v>
      </c>
      <c r="P21" s="20">
        <f t="shared" si="1"/>
        <v>99631.205545397068</v>
      </c>
      <c r="Q21" s="20">
        <f t="shared" si="2"/>
        <v>99631.205545397068</v>
      </c>
      <c r="R21" s="5" t="e">
        <f t="shared" si="3"/>
        <v>#N/A</v>
      </c>
      <c r="S21" s="5" t="e">
        <f t="shared" si="10"/>
        <v>#N/A</v>
      </c>
      <c r="T21" s="20" t="e">
        <f>SUM(S21:$S$127)</f>
        <v>#N/A</v>
      </c>
      <c r="U21" s="6" t="e">
        <f t="shared" si="11"/>
        <v>#N/A</v>
      </c>
    </row>
    <row r="22" spans="1:21" ht="12.5">
      <c r="A22" s="21">
        <v>8</v>
      </c>
      <c r="B22" s="17">
        <f>Absterbeordnung!C16</f>
        <v>99623.236897679701</v>
      </c>
      <c r="C22" s="18">
        <f t="shared" si="4"/>
        <v>0.85349037119011162</v>
      </c>
      <c r="D22" s="17">
        <f t="shared" si="5"/>
        <v>85027.473438961068</v>
      </c>
      <c r="E22" s="17">
        <f>SUM(D22:$D$136)</f>
        <v>3347392.9694921351</v>
      </c>
      <c r="F22" s="19">
        <f t="shared" si="6"/>
        <v>39.368369235328842</v>
      </c>
      <c r="G22" s="5"/>
      <c r="H22" s="17">
        <f>Absterbeordnung!C16</f>
        <v>99623.236897679701</v>
      </c>
      <c r="I22" s="18">
        <f t="shared" si="7"/>
        <v>0.85349037119011162</v>
      </c>
      <c r="J22" s="17">
        <f t="shared" si="8"/>
        <v>85027.473438961068</v>
      </c>
      <c r="K22" s="17">
        <f>SUM($J22:J$136)</f>
        <v>3347392.9694921351</v>
      </c>
      <c r="L22" s="19">
        <f t="shared" si="9"/>
        <v>39.368369235328842</v>
      </c>
      <c r="N22" s="6">
        <v>8</v>
      </c>
      <c r="O22" s="6">
        <f t="shared" si="0"/>
        <v>27</v>
      </c>
      <c r="P22" s="20">
        <f t="shared" si="1"/>
        <v>99623.236897679701</v>
      </c>
      <c r="Q22" s="20">
        <f t="shared" si="2"/>
        <v>99623.236897679701</v>
      </c>
      <c r="R22" s="5" t="e">
        <f t="shared" si="3"/>
        <v>#N/A</v>
      </c>
      <c r="S22" s="5" t="e">
        <f t="shared" si="10"/>
        <v>#N/A</v>
      </c>
      <c r="T22" s="20" t="e">
        <f>SUM(S22:$S$127)</f>
        <v>#N/A</v>
      </c>
      <c r="U22" s="6" t="e">
        <f t="shared" si="11"/>
        <v>#N/A</v>
      </c>
    </row>
    <row r="23" spans="1:21" ht="12.5">
      <c r="A23" s="21">
        <v>9</v>
      </c>
      <c r="B23" s="17">
        <f>Absterbeordnung!C17</f>
        <v>99616.324129171859</v>
      </c>
      <c r="C23" s="18">
        <f t="shared" si="4"/>
        <v>0.83675526587265847</v>
      </c>
      <c r="D23" s="17">
        <f t="shared" si="5"/>
        <v>83354.483781962117</v>
      </c>
      <c r="E23" s="17">
        <f>SUM(D23:$D$136)</f>
        <v>3262365.4960531741</v>
      </c>
      <c r="F23" s="19">
        <f t="shared" si="6"/>
        <v>39.138452402714648</v>
      </c>
      <c r="G23" s="5"/>
      <c r="H23" s="17">
        <f>Absterbeordnung!C17</f>
        <v>99616.324129171859</v>
      </c>
      <c r="I23" s="18">
        <f t="shared" si="7"/>
        <v>0.83675526587265847</v>
      </c>
      <c r="J23" s="17">
        <f t="shared" si="8"/>
        <v>83354.483781962117</v>
      </c>
      <c r="K23" s="17">
        <f>SUM($J23:J$136)</f>
        <v>3262365.4960531741</v>
      </c>
      <c r="L23" s="19">
        <f t="shared" si="9"/>
        <v>39.138452402714648</v>
      </c>
      <c r="N23" s="6">
        <v>9</v>
      </c>
      <c r="O23" s="6">
        <f t="shared" si="0"/>
        <v>28</v>
      </c>
      <c r="P23" s="20">
        <f t="shared" si="1"/>
        <v>99616.324129171859</v>
      </c>
      <c r="Q23" s="20">
        <f t="shared" si="2"/>
        <v>99616.324129171859</v>
      </c>
      <c r="R23" s="5" t="e">
        <f t="shared" si="3"/>
        <v>#N/A</v>
      </c>
      <c r="S23" s="5" t="e">
        <f t="shared" si="10"/>
        <v>#N/A</v>
      </c>
      <c r="T23" s="20" t="e">
        <f>SUM(S23:$S$127)</f>
        <v>#N/A</v>
      </c>
      <c r="U23" s="6" t="e">
        <f t="shared" si="11"/>
        <v>#N/A</v>
      </c>
    </row>
    <row r="24" spans="1:21" ht="12.5">
      <c r="A24" s="21">
        <v>10</v>
      </c>
      <c r="B24" s="17">
        <f>Absterbeordnung!C18</f>
        <v>99610.243226236475</v>
      </c>
      <c r="C24" s="18">
        <f t="shared" si="4"/>
        <v>0.82034829987515534</v>
      </c>
      <c r="D24" s="17">
        <f t="shared" si="5"/>
        <v>81715.093680793798</v>
      </c>
      <c r="E24" s="17">
        <f>SUM(D24:$D$136)</f>
        <v>3179011.0122712119</v>
      </c>
      <c r="F24" s="19">
        <f t="shared" si="6"/>
        <v>38.903596252235616</v>
      </c>
      <c r="G24" s="5"/>
      <c r="H24" s="17">
        <f>Absterbeordnung!C18</f>
        <v>99610.243226236475</v>
      </c>
      <c r="I24" s="18">
        <f t="shared" si="7"/>
        <v>0.82034829987515534</v>
      </c>
      <c r="J24" s="17">
        <f t="shared" si="8"/>
        <v>81715.093680793798</v>
      </c>
      <c r="K24" s="17">
        <f>SUM($J24:J$136)</f>
        <v>3179011.0122712119</v>
      </c>
      <c r="L24" s="19">
        <f t="shared" si="9"/>
        <v>38.903596252235616</v>
      </c>
      <c r="N24" s="6">
        <v>10</v>
      </c>
      <c r="O24" s="6">
        <f t="shared" si="0"/>
        <v>29</v>
      </c>
      <c r="P24" s="20">
        <f t="shared" si="1"/>
        <v>99610.243226236475</v>
      </c>
      <c r="Q24" s="20">
        <f t="shared" si="2"/>
        <v>99610.243226236475</v>
      </c>
      <c r="R24" s="5" t="e">
        <f t="shared" si="3"/>
        <v>#N/A</v>
      </c>
      <c r="S24" s="5" t="e">
        <f t="shared" si="10"/>
        <v>#N/A</v>
      </c>
      <c r="T24" s="20" t="e">
        <f>SUM(S24:$S$127)</f>
        <v>#N/A</v>
      </c>
      <c r="U24" s="6" t="e">
        <f t="shared" si="11"/>
        <v>#N/A</v>
      </c>
    </row>
    <row r="25" spans="1:21" ht="12.5">
      <c r="A25" s="21">
        <v>11</v>
      </c>
      <c r="B25" s="17">
        <f>Absterbeordnung!C19</f>
        <v>99602.652800827054</v>
      </c>
      <c r="C25" s="18">
        <f t="shared" si="4"/>
        <v>0.80426303909328967</v>
      </c>
      <c r="D25" s="17">
        <f t="shared" si="5"/>
        <v>80106.732243346923</v>
      </c>
      <c r="E25" s="17">
        <f>SUM(D25:$D$136)</f>
        <v>3097295.9185904185</v>
      </c>
      <c r="F25" s="19">
        <f t="shared" si="6"/>
        <v>38.664614469374477</v>
      </c>
      <c r="G25" s="5"/>
      <c r="H25" s="17">
        <f>Absterbeordnung!C19</f>
        <v>99602.652800827054</v>
      </c>
      <c r="I25" s="18">
        <f t="shared" si="7"/>
        <v>0.80426303909328967</v>
      </c>
      <c r="J25" s="17">
        <f t="shared" si="8"/>
        <v>80106.732243346923</v>
      </c>
      <c r="K25" s="17">
        <f>SUM($J25:J$136)</f>
        <v>3097295.9185904185</v>
      </c>
      <c r="L25" s="19">
        <f t="shared" si="9"/>
        <v>38.664614469374477</v>
      </c>
      <c r="N25" s="6">
        <v>11</v>
      </c>
      <c r="O25" s="6">
        <f t="shared" si="0"/>
        <v>30</v>
      </c>
      <c r="P25" s="20">
        <f t="shared" si="1"/>
        <v>99602.652800827054</v>
      </c>
      <c r="Q25" s="20">
        <f t="shared" si="2"/>
        <v>99602.652800827054</v>
      </c>
      <c r="R25" s="5" t="e">
        <f t="shared" si="3"/>
        <v>#N/A</v>
      </c>
      <c r="S25" s="5" t="e">
        <f t="shared" si="10"/>
        <v>#N/A</v>
      </c>
      <c r="T25" s="20" t="e">
        <f>SUM(S25:$S$127)</f>
        <v>#N/A</v>
      </c>
      <c r="U25" s="6" t="e">
        <f t="shared" si="11"/>
        <v>#N/A</v>
      </c>
    </row>
    <row r="26" spans="1:21" ht="12.5">
      <c r="A26" s="21">
        <v>12</v>
      </c>
      <c r="B26" s="17">
        <f>Absterbeordnung!C20</f>
        <v>99595.656935899315</v>
      </c>
      <c r="C26" s="18">
        <f t="shared" si="4"/>
        <v>0.78849317558165644</v>
      </c>
      <c r="D26" s="17">
        <f t="shared" si="5"/>
        <v>78530.495811528483</v>
      </c>
      <c r="E26" s="17">
        <f>SUM(D26:$D$136)</f>
        <v>3017189.1863470715</v>
      </c>
      <c r="F26" s="19">
        <f t="shared" si="6"/>
        <v>38.42060533513326</v>
      </c>
      <c r="G26" s="5"/>
      <c r="H26" s="17">
        <f>Absterbeordnung!C20</f>
        <v>99595.656935899315</v>
      </c>
      <c r="I26" s="18">
        <f t="shared" si="7"/>
        <v>0.78849317558165644</v>
      </c>
      <c r="J26" s="17">
        <f t="shared" si="8"/>
        <v>78530.495811528483</v>
      </c>
      <c r="K26" s="17">
        <f>SUM($J26:J$136)</f>
        <v>3017189.1863470715</v>
      </c>
      <c r="L26" s="19">
        <f t="shared" si="9"/>
        <v>38.42060533513326</v>
      </c>
      <c r="N26" s="6">
        <v>12</v>
      </c>
      <c r="O26" s="6">
        <f t="shared" si="0"/>
        <v>31</v>
      </c>
      <c r="P26" s="20">
        <f t="shared" si="1"/>
        <v>99595.656935899315</v>
      </c>
      <c r="Q26" s="20">
        <f t="shared" si="2"/>
        <v>99595.656935899315</v>
      </c>
      <c r="R26" s="5" t="e">
        <f t="shared" si="3"/>
        <v>#N/A</v>
      </c>
      <c r="S26" s="5" t="e">
        <f t="shared" si="10"/>
        <v>#N/A</v>
      </c>
      <c r="T26" s="20" t="e">
        <f>SUM(S26:$S$127)</f>
        <v>#N/A</v>
      </c>
      <c r="U26" s="6" t="e">
        <f t="shared" si="11"/>
        <v>#N/A</v>
      </c>
    </row>
    <row r="27" spans="1:21" ht="12.5">
      <c r="A27" s="21">
        <v>13</v>
      </c>
      <c r="B27" s="17">
        <f>Absterbeordnung!C21</f>
        <v>99587.990321001605</v>
      </c>
      <c r="C27" s="18">
        <f t="shared" si="4"/>
        <v>0.77303252508005538</v>
      </c>
      <c r="D27" s="17">
        <f t="shared" si="5"/>
        <v>76984.755625491991</v>
      </c>
      <c r="E27" s="17">
        <f>SUM(D27:$D$136)</f>
        <v>2938658.690535543</v>
      </c>
      <c r="F27" s="19">
        <f t="shared" si="6"/>
        <v>38.171955819815111</v>
      </c>
      <c r="G27" s="5"/>
      <c r="H27" s="17">
        <f>Absterbeordnung!C21</f>
        <v>99587.990321001605</v>
      </c>
      <c r="I27" s="18">
        <f t="shared" si="7"/>
        <v>0.77303252508005538</v>
      </c>
      <c r="J27" s="17">
        <f t="shared" si="8"/>
        <v>76984.755625491991</v>
      </c>
      <c r="K27" s="17">
        <f>SUM($J27:J$136)</f>
        <v>2938658.690535543</v>
      </c>
      <c r="L27" s="19">
        <f t="shared" si="9"/>
        <v>38.171955819815111</v>
      </c>
      <c r="N27" s="6">
        <v>13</v>
      </c>
      <c r="O27" s="6">
        <f t="shared" si="0"/>
        <v>32</v>
      </c>
      <c r="P27" s="20">
        <f t="shared" si="1"/>
        <v>99587.990321001605</v>
      </c>
      <c r="Q27" s="20">
        <f t="shared" si="2"/>
        <v>99587.990321001605</v>
      </c>
      <c r="R27" s="5" t="e">
        <f t="shared" si="3"/>
        <v>#N/A</v>
      </c>
      <c r="S27" s="5" t="e">
        <f t="shared" si="10"/>
        <v>#N/A</v>
      </c>
      <c r="T27" s="20" t="e">
        <f>SUM(S27:$S$127)</f>
        <v>#N/A</v>
      </c>
      <c r="U27" s="6" t="e">
        <f t="shared" si="11"/>
        <v>#N/A</v>
      </c>
    </row>
    <row r="28" spans="1:21" ht="12.5">
      <c r="A28" s="21">
        <v>14</v>
      </c>
      <c r="B28" s="17">
        <f>Absterbeordnung!C22</f>
        <v>99577.297504682603</v>
      </c>
      <c r="C28" s="18">
        <f t="shared" si="4"/>
        <v>0.75787502458828948</v>
      </c>
      <c r="D28" s="17">
        <f t="shared" si="5"/>
        <v>75467.146794796747</v>
      </c>
      <c r="E28" s="17">
        <f>SUM(D28:$D$136)</f>
        <v>2861673.9349100511</v>
      </c>
      <c r="F28" s="19">
        <f t="shared" si="6"/>
        <v>37.919466369799949</v>
      </c>
      <c r="G28" s="5"/>
      <c r="H28" s="17">
        <f>Absterbeordnung!C22</f>
        <v>99577.297504682603</v>
      </c>
      <c r="I28" s="18">
        <f t="shared" si="7"/>
        <v>0.75787502458828948</v>
      </c>
      <c r="J28" s="17">
        <f t="shared" si="8"/>
        <v>75467.146794796747</v>
      </c>
      <c r="K28" s="17">
        <f>SUM($J28:J$136)</f>
        <v>2861673.9349100511</v>
      </c>
      <c r="L28" s="19">
        <f t="shared" si="9"/>
        <v>37.919466369799949</v>
      </c>
      <c r="N28" s="6">
        <v>14</v>
      </c>
      <c r="O28" s="6">
        <f t="shared" si="0"/>
        <v>33</v>
      </c>
      <c r="P28" s="20">
        <f t="shared" si="1"/>
        <v>99577.297504682603</v>
      </c>
      <c r="Q28" s="20">
        <f t="shared" si="2"/>
        <v>99577.297504682603</v>
      </c>
      <c r="R28" s="5" t="e">
        <f t="shared" si="3"/>
        <v>#N/A</v>
      </c>
      <c r="S28" s="5" t="e">
        <f t="shared" si="10"/>
        <v>#N/A</v>
      </c>
      <c r="T28" s="20" t="e">
        <f>SUM(S28:$S$127)</f>
        <v>#N/A</v>
      </c>
      <c r="U28" s="6" t="e">
        <f t="shared" si="11"/>
        <v>#N/A</v>
      </c>
    </row>
    <row r="29" spans="1:21" ht="12.5">
      <c r="A29" s="21">
        <v>15</v>
      </c>
      <c r="B29" s="17">
        <f>Absterbeordnung!C23</f>
        <v>99566.561116134413</v>
      </c>
      <c r="C29" s="18">
        <f t="shared" si="4"/>
        <v>0.74301472998851925</v>
      </c>
      <c r="D29" s="17">
        <f t="shared" si="5"/>
        <v>73979.421523590005</v>
      </c>
      <c r="E29" s="17">
        <f>SUM(D29:$D$136)</f>
        <v>2786206.7881152551</v>
      </c>
      <c r="F29" s="19">
        <f t="shared" si="6"/>
        <v>37.661916391530724</v>
      </c>
      <c r="G29" s="5"/>
      <c r="H29" s="17">
        <f>Absterbeordnung!C23</f>
        <v>99566.561116134413</v>
      </c>
      <c r="I29" s="18">
        <f t="shared" si="7"/>
        <v>0.74301472998851925</v>
      </c>
      <c r="J29" s="17">
        <f t="shared" si="8"/>
        <v>73979.421523590005</v>
      </c>
      <c r="K29" s="17">
        <f>SUM($J29:J$136)</f>
        <v>2786206.7881152551</v>
      </c>
      <c r="L29" s="19">
        <f t="shared" si="9"/>
        <v>37.661916391530724</v>
      </c>
      <c r="N29" s="6">
        <v>15</v>
      </c>
      <c r="O29" s="6">
        <f t="shared" si="0"/>
        <v>34</v>
      </c>
      <c r="P29" s="20">
        <f t="shared" si="1"/>
        <v>99566.561116134413</v>
      </c>
      <c r="Q29" s="20">
        <f t="shared" si="2"/>
        <v>99566.561116134413</v>
      </c>
      <c r="R29" s="5" t="e">
        <f t="shared" si="3"/>
        <v>#N/A</v>
      </c>
      <c r="S29" s="5" t="e">
        <f t="shared" si="10"/>
        <v>#N/A</v>
      </c>
      <c r="T29" s="20" t="e">
        <f>SUM(S29:$S$127)</f>
        <v>#N/A</v>
      </c>
      <c r="U29" s="6" t="e">
        <f t="shared" si="11"/>
        <v>#N/A</v>
      </c>
    </row>
    <row r="30" spans="1:21" ht="12.5">
      <c r="A30" s="21">
        <v>16</v>
      </c>
      <c r="B30" s="17">
        <f>Absterbeordnung!C24</f>
        <v>99554.561110540933</v>
      </c>
      <c r="C30" s="18">
        <f t="shared" si="4"/>
        <v>0.72844581371423445</v>
      </c>
      <c r="D30" s="17">
        <f t="shared" si="5"/>
        <v>72520.103277131464</v>
      </c>
      <c r="E30" s="17">
        <f>SUM(D30:$D$136)</f>
        <v>2712227.366591665</v>
      </c>
      <c r="F30" s="19">
        <f t="shared" si="6"/>
        <v>37.399662218171997</v>
      </c>
      <c r="G30" s="5"/>
      <c r="H30" s="17">
        <f>Absterbeordnung!C24</f>
        <v>99554.561110540933</v>
      </c>
      <c r="I30" s="18">
        <f t="shared" si="7"/>
        <v>0.72844581371423445</v>
      </c>
      <c r="J30" s="17">
        <f t="shared" si="8"/>
        <v>72520.103277131464</v>
      </c>
      <c r="K30" s="17">
        <f>SUM($J30:J$136)</f>
        <v>2712227.366591665</v>
      </c>
      <c r="L30" s="19">
        <f t="shared" si="9"/>
        <v>37.399662218171997</v>
      </c>
      <c r="N30" s="6">
        <v>16</v>
      </c>
      <c r="O30" s="6">
        <f t="shared" si="0"/>
        <v>35</v>
      </c>
      <c r="P30" s="20">
        <f t="shared" si="1"/>
        <v>99554.561110540933</v>
      </c>
      <c r="Q30" s="20">
        <f t="shared" si="2"/>
        <v>99554.561110540933</v>
      </c>
      <c r="R30" s="5" t="e">
        <f t="shared" si="3"/>
        <v>#N/A</v>
      </c>
      <c r="S30" s="5" t="e">
        <f t="shared" si="10"/>
        <v>#N/A</v>
      </c>
      <c r="T30" s="20" t="e">
        <f>SUM(S30:$S$127)</f>
        <v>#N/A</v>
      </c>
      <c r="U30" s="6" t="e">
        <f t="shared" si="11"/>
        <v>#N/A</v>
      </c>
    </row>
    <row r="31" spans="1:21" ht="12.5">
      <c r="A31" s="21">
        <v>17</v>
      </c>
      <c r="B31" s="17">
        <f>Absterbeordnung!C25</f>
        <v>99539.126199144506</v>
      </c>
      <c r="C31" s="18">
        <f t="shared" si="4"/>
        <v>0.7141625624649357</v>
      </c>
      <c r="D31" s="17">
        <f t="shared" si="5"/>
        <v>71087.117431901657</v>
      </c>
      <c r="E31" s="17">
        <f>SUM(D31:$D$136)</f>
        <v>2639707.263314534</v>
      </c>
      <c r="F31" s="19">
        <f t="shared" si="6"/>
        <v>37.133412616473834</v>
      </c>
      <c r="G31" s="5"/>
      <c r="H31" s="17">
        <f>Absterbeordnung!C25</f>
        <v>99539.126199144506</v>
      </c>
      <c r="I31" s="18">
        <f t="shared" si="7"/>
        <v>0.7141625624649357</v>
      </c>
      <c r="J31" s="17">
        <f t="shared" si="8"/>
        <v>71087.117431901657</v>
      </c>
      <c r="K31" s="17">
        <f>SUM($J31:J$136)</f>
        <v>2639707.263314534</v>
      </c>
      <c r="L31" s="19">
        <f t="shared" si="9"/>
        <v>37.133412616473834</v>
      </c>
      <c r="N31" s="6">
        <v>17</v>
      </c>
      <c r="O31" s="6">
        <f t="shared" si="0"/>
        <v>36</v>
      </c>
      <c r="P31" s="20">
        <f t="shared" si="1"/>
        <v>99539.126199144506</v>
      </c>
      <c r="Q31" s="20">
        <f t="shared" si="2"/>
        <v>99539.126199144506</v>
      </c>
      <c r="R31" s="5" t="e">
        <f t="shared" si="3"/>
        <v>#N/A</v>
      </c>
      <c r="S31" s="5" t="e">
        <f t="shared" si="10"/>
        <v>#N/A</v>
      </c>
      <c r="T31" s="20" t="e">
        <f>SUM(S31:$S$127)</f>
        <v>#N/A</v>
      </c>
      <c r="U31" s="6" t="e">
        <f t="shared" si="11"/>
        <v>#N/A</v>
      </c>
    </row>
    <row r="32" spans="1:21" ht="12.5">
      <c r="A32" s="21">
        <v>18</v>
      </c>
      <c r="B32" s="17">
        <f>Absterbeordnung!C26</f>
        <v>99522.419345236267</v>
      </c>
      <c r="C32" s="18">
        <f t="shared" si="4"/>
        <v>0.7001593749656233</v>
      </c>
      <c r="D32" s="17">
        <f t="shared" si="5"/>
        <v>69681.55492382728</v>
      </c>
      <c r="E32" s="17">
        <f>SUM(D32:$D$136)</f>
        <v>2568620.1458826326</v>
      </c>
      <c r="F32" s="19">
        <f t="shared" si="6"/>
        <v>36.862267908495035</v>
      </c>
      <c r="G32" s="5"/>
      <c r="H32" s="17">
        <f>Absterbeordnung!C26</f>
        <v>99522.419345236267</v>
      </c>
      <c r="I32" s="18">
        <f t="shared" si="7"/>
        <v>0.7001593749656233</v>
      </c>
      <c r="J32" s="17">
        <f t="shared" si="8"/>
        <v>69681.55492382728</v>
      </c>
      <c r="K32" s="17">
        <f>SUM($J32:J$136)</f>
        <v>2568620.1458826326</v>
      </c>
      <c r="L32" s="19">
        <f t="shared" si="9"/>
        <v>36.862267908495035</v>
      </c>
      <c r="N32" s="6">
        <v>18</v>
      </c>
      <c r="O32" s="6">
        <f t="shared" si="0"/>
        <v>37</v>
      </c>
      <c r="P32" s="20">
        <f t="shared" si="1"/>
        <v>99522.419345236267</v>
      </c>
      <c r="Q32" s="20">
        <f t="shared" si="2"/>
        <v>99522.419345236267</v>
      </c>
      <c r="R32" s="5" t="e">
        <f t="shared" si="3"/>
        <v>#N/A</v>
      </c>
      <c r="S32" s="5" t="e">
        <f t="shared" si="10"/>
        <v>#N/A</v>
      </c>
      <c r="T32" s="20" t="e">
        <f>SUM(S32:$S$127)</f>
        <v>#N/A</v>
      </c>
      <c r="U32" s="6" t="e">
        <f t="shared" si="11"/>
        <v>#N/A</v>
      </c>
    </row>
    <row r="33" spans="1:21" ht="12.5">
      <c r="A33" s="21">
        <v>19</v>
      </c>
      <c r="B33" s="17">
        <f>Absterbeordnung!C27</f>
        <v>99505.330160029276</v>
      </c>
      <c r="C33" s="18">
        <f t="shared" si="4"/>
        <v>0.68643075977021895</v>
      </c>
      <c r="D33" s="17">
        <f t="shared" si="5"/>
        <v>68303.519382935381</v>
      </c>
      <c r="E33" s="17">
        <f>SUM(D33:$D$136)</f>
        <v>2498938.5909588053</v>
      </c>
      <c r="F33" s="19">
        <f t="shared" si="6"/>
        <v>36.585795483667681</v>
      </c>
      <c r="G33" s="5"/>
      <c r="H33" s="17">
        <f>Absterbeordnung!C27</f>
        <v>99505.330160029276</v>
      </c>
      <c r="I33" s="18">
        <f t="shared" si="7"/>
        <v>0.68643075977021895</v>
      </c>
      <c r="J33" s="17">
        <f t="shared" si="8"/>
        <v>68303.519382935381</v>
      </c>
      <c r="K33" s="17">
        <f>SUM($J33:J$136)</f>
        <v>2498938.5909588053</v>
      </c>
      <c r="L33" s="19">
        <f t="shared" si="9"/>
        <v>36.585795483667681</v>
      </c>
      <c r="N33" s="6">
        <v>19</v>
      </c>
      <c r="O33" s="6">
        <f t="shared" si="0"/>
        <v>38</v>
      </c>
      <c r="P33" s="20">
        <f t="shared" si="1"/>
        <v>99505.330160029276</v>
      </c>
      <c r="Q33" s="20">
        <f t="shared" si="2"/>
        <v>99505.330160029276</v>
      </c>
      <c r="R33" s="5">
        <f t="shared" si="3"/>
        <v>100000</v>
      </c>
      <c r="S33" s="5">
        <f t="shared" si="10"/>
        <v>6830351938.2935381</v>
      </c>
      <c r="T33" s="20">
        <f>SUM(S33:$S$127)</f>
        <v>246562965755.11261</v>
      </c>
      <c r="U33" s="6">
        <f t="shared" si="11"/>
        <v>36.098134910558166</v>
      </c>
    </row>
    <row r="34" spans="1:21" ht="12.5">
      <c r="A34" s="21">
        <v>20</v>
      </c>
      <c r="B34" s="17">
        <f>Absterbeordnung!C28</f>
        <v>99485.581492158934</v>
      </c>
      <c r="C34" s="18">
        <f t="shared" si="4"/>
        <v>0.67297133310805779</v>
      </c>
      <c r="D34" s="17">
        <f t="shared" si="5"/>
        <v>66950.94440180852</v>
      </c>
      <c r="E34" s="17">
        <f>SUM(D34:$D$136)</f>
        <v>2430635.0715758698</v>
      </c>
      <c r="F34" s="19">
        <f t="shared" si="6"/>
        <v>36.304716733916784</v>
      </c>
      <c r="G34" s="5"/>
      <c r="H34" s="17">
        <f>Absterbeordnung!C28</f>
        <v>99485.581492158934</v>
      </c>
      <c r="I34" s="18">
        <f t="shared" si="7"/>
        <v>0.67297133310805779</v>
      </c>
      <c r="J34" s="17">
        <f t="shared" si="8"/>
        <v>66950.94440180852</v>
      </c>
      <c r="K34" s="17">
        <f>SUM($J34:J$136)</f>
        <v>2430635.0715758698</v>
      </c>
      <c r="L34" s="19">
        <f t="shared" si="9"/>
        <v>36.304716733916784</v>
      </c>
      <c r="N34" s="6">
        <v>20</v>
      </c>
      <c r="O34" s="6">
        <f t="shared" si="0"/>
        <v>39</v>
      </c>
      <c r="P34" s="20">
        <f t="shared" si="1"/>
        <v>99485.581492158934</v>
      </c>
      <c r="Q34" s="20">
        <f t="shared" si="2"/>
        <v>99485.581492158934</v>
      </c>
      <c r="R34" s="5">
        <f t="shared" si="3"/>
        <v>99702.814498025895</v>
      </c>
      <c r="S34" s="5">
        <f t="shared" si="10"/>
        <v>6675197590.1611605</v>
      </c>
      <c r="T34" s="20">
        <f>SUM(S34:$S$127)</f>
        <v>239732613816.81909</v>
      </c>
      <c r="U34" s="6">
        <f t="shared" si="11"/>
        <v>35.913935217463909</v>
      </c>
    </row>
    <row r="35" spans="1:21" ht="12.5">
      <c r="A35" s="21">
        <v>21</v>
      </c>
      <c r="B35" s="17">
        <f>Absterbeordnung!C29</f>
        <v>99466.194324924159</v>
      </c>
      <c r="C35" s="18">
        <f t="shared" si="4"/>
        <v>0.65977581677260566</v>
      </c>
      <c r="D35" s="17">
        <f t="shared" si="5"/>
        <v>65625.389601989547</v>
      </c>
      <c r="E35" s="17">
        <f>SUM(D35:$D$136)</f>
        <v>2363684.1271740617</v>
      </c>
      <c r="F35" s="19">
        <f t="shared" si="6"/>
        <v>36.017830012279312</v>
      </c>
      <c r="G35" s="5"/>
      <c r="H35" s="17">
        <f>Absterbeordnung!C29</f>
        <v>99466.194324924159</v>
      </c>
      <c r="I35" s="18">
        <f t="shared" si="7"/>
        <v>0.65977581677260566</v>
      </c>
      <c r="J35" s="17">
        <f t="shared" si="8"/>
        <v>65625.389601989547</v>
      </c>
      <c r="K35" s="17">
        <f>SUM($J35:J$136)</f>
        <v>2363684.1271740617</v>
      </c>
      <c r="L35" s="19">
        <f t="shared" si="9"/>
        <v>36.017830012279312</v>
      </c>
      <c r="N35" s="6">
        <v>21</v>
      </c>
      <c r="O35" s="6">
        <f t="shared" si="0"/>
        <v>40</v>
      </c>
      <c r="P35" s="20">
        <f t="shared" si="1"/>
        <v>99466.194324924159</v>
      </c>
      <c r="Q35" s="20">
        <f t="shared" si="2"/>
        <v>99466.194324924159</v>
      </c>
      <c r="R35" s="5">
        <f t="shared" si="3"/>
        <v>99679.475394648282</v>
      </c>
      <c r="S35" s="5">
        <f t="shared" si="10"/>
        <v>6541504408.0957251</v>
      </c>
      <c r="T35" s="20">
        <f>SUM(S35:$S$127)</f>
        <v>233057416226.6579</v>
      </c>
      <c r="U35" s="6">
        <f t="shared" si="11"/>
        <v>35.627495097034178</v>
      </c>
    </row>
    <row r="36" spans="1:21" ht="12.5">
      <c r="A36" s="21">
        <v>22</v>
      </c>
      <c r="B36" s="17">
        <f>Absterbeordnung!C30</f>
        <v>99446.739881840345</v>
      </c>
      <c r="C36" s="18">
        <f t="shared" si="4"/>
        <v>0.64683903605157411</v>
      </c>
      <c r="D36" s="17">
        <f t="shared" si="5"/>
        <v>64326.03336364124</v>
      </c>
      <c r="E36" s="17">
        <f>SUM(D36:$D$136)</f>
        <v>2298058.7375720716</v>
      </c>
      <c r="F36" s="19">
        <f t="shared" si="6"/>
        <v>35.725174045489872</v>
      </c>
      <c r="G36" s="5"/>
      <c r="H36" s="17">
        <f>Absterbeordnung!C30</f>
        <v>99446.739881840345</v>
      </c>
      <c r="I36" s="18">
        <f t="shared" si="7"/>
        <v>0.64683903605157411</v>
      </c>
      <c r="J36" s="17">
        <f t="shared" si="8"/>
        <v>64326.03336364124</v>
      </c>
      <c r="K36" s="17">
        <f>SUM($J36:J$136)</f>
        <v>2298058.7375720716</v>
      </c>
      <c r="L36" s="19">
        <f t="shared" si="9"/>
        <v>35.725174045489872</v>
      </c>
      <c r="N36" s="6">
        <v>22</v>
      </c>
      <c r="O36" s="6">
        <f t="shared" si="0"/>
        <v>41</v>
      </c>
      <c r="P36" s="20">
        <f t="shared" si="1"/>
        <v>99446.739881840345</v>
      </c>
      <c r="Q36" s="20">
        <f t="shared" si="2"/>
        <v>99446.739881840345</v>
      </c>
      <c r="R36" s="5">
        <f t="shared" si="3"/>
        <v>99666.707030036167</v>
      </c>
      <c r="S36" s="5">
        <f t="shared" si="10"/>
        <v>6411163921.6583633</v>
      </c>
      <c r="T36" s="20">
        <f>SUM(S36:$S$127)</f>
        <v>226515911818.56219</v>
      </c>
      <c r="U36" s="6">
        <f t="shared" si="11"/>
        <v>35.331480303184911</v>
      </c>
    </row>
    <row r="37" spans="1:21" ht="12.5">
      <c r="A37" s="21">
        <v>23</v>
      </c>
      <c r="B37" s="17">
        <f>Absterbeordnung!C31</f>
        <v>99428.368458776851</v>
      </c>
      <c r="C37" s="18">
        <f t="shared" si="4"/>
        <v>0.63415591769762181</v>
      </c>
      <c r="D37" s="17">
        <f t="shared" si="5"/>
        <v>63053.088245152911</v>
      </c>
      <c r="E37" s="17">
        <f>SUM(D37:$D$136)</f>
        <v>2233732.7042084308</v>
      </c>
      <c r="F37" s="19">
        <f t="shared" si="6"/>
        <v>35.426222035685065</v>
      </c>
      <c r="G37" s="5"/>
      <c r="H37" s="17">
        <f>Absterbeordnung!C31</f>
        <v>99428.368458776851</v>
      </c>
      <c r="I37" s="18">
        <f t="shared" si="7"/>
        <v>0.63415591769762181</v>
      </c>
      <c r="J37" s="17">
        <f t="shared" si="8"/>
        <v>63053.088245152911</v>
      </c>
      <c r="K37" s="17">
        <f>SUM($J37:J$136)</f>
        <v>2233732.7042084308</v>
      </c>
      <c r="L37" s="19">
        <f t="shared" si="9"/>
        <v>35.426222035685065</v>
      </c>
      <c r="N37" s="6">
        <v>23</v>
      </c>
      <c r="O37" s="6">
        <f t="shared" si="0"/>
        <v>42</v>
      </c>
      <c r="P37" s="20">
        <f t="shared" si="1"/>
        <v>99428.368458776851</v>
      </c>
      <c r="Q37" s="20">
        <f t="shared" si="2"/>
        <v>99428.368458776851</v>
      </c>
      <c r="R37" s="5">
        <f t="shared" si="3"/>
        <v>99655.257044268525</v>
      </c>
      <c r="S37" s="5">
        <f t="shared" si="10"/>
        <v>6283571716.5056591</v>
      </c>
      <c r="T37" s="20">
        <f>SUM(S37:$S$127)</f>
        <v>220104747896.90384</v>
      </c>
      <c r="U37" s="6">
        <f t="shared" si="11"/>
        <v>35.02860440324627</v>
      </c>
    </row>
    <row r="38" spans="1:21" ht="12.5">
      <c r="A38" s="21">
        <v>24</v>
      </c>
      <c r="B38" s="17">
        <f>Absterbeordnung!C32</f>
        <v>99411.44261047522</v>
      </c>
      <c r="C38" s="18">
        <f t="shared" si="4"/>
        <v>0.62172148793884485</v>
      </c>
      <c r="D38" s="17">
        <f t="shared" si="5"/>
        <v>61806.230017931739</v>
      </c>
      <c r="E38" s="17">
        <f>SUM(D38:$D$136)</f>
        <v>2170679.6159632783</v>
      </c>
      <c r="F38" s="19">
        <f t="shared" si="6"/>
        <v>35.120725132943761</v>
      </c>
      <c r="G38" s="5"/>
      <c r="H38" s="17">
        <f>Absterbeordnung!C32</f>
        <v>99411.44261047522</v>
      </c>
      <c r="I38" s="18">
        <f t="shared" si="7"/>
        <v>0.62172148793884485</v>
      </c>
      <c r="J38" s="17">
        <f t="shared" si="8"/>
        <v>61806.230017931739</v>
      </c>
      <c r="K38" s="17">
        <f>SUM($J38:J$136)</f>
        <v>2170679.6159632783</v>
      </c>
      <c r="L38" s="19">
        <f t="shared" si="9"/>
        <v>35.120725132943761</v>
      </c>
      <c r="N38" s="6">
        <v>24</v>
      </c>
      <c r="O38" s="6">
        <f t="shared" si="0"/>
        <v>43</v>
      </c>
      <c r="P38" s="20">
        <f t="shared" si="1"/>
        <v>99411.44261047522</v>
      </c>
      <c r="Q38" s="20">
        <f t="shared" si="2"/>
        <v>99411.44261047522</v>
      </c>
      <c r="R38" s="5">
        <f t="shared" si="3"/>
        <v>99648.442755989061</v>
      </c>
      <c r="S38" s="5">
        <f t="shared" si="10"/>
        <v>6158894573.9053631</v>
      </c>
      <c r="T38" s="20">
        <f>SUM(S38:$S$127)</f>
        <v>213821176180.39819</v>
      </c>
      <c r="U38" s="6">
        <f t="shared" si="11"/>
        <v>34.717460027053832</v>
      </c>
    </row>
    <row r="39" spans="1:21" ht="12.5">
      <c r="A39" s="21">
        <v>25</v>
      </c>
      <c r="B39" s="17">
        <f>Absterbeordnung!C33</f>
        <v>99391.830794793772</v>
      </c>
      <c r="C39" s="18">
        <f t="shared" si="4"/>
        <v>0.60953087052827937</v>
      </c>
      <c r="D39" s="17">
        <f t="shared" si="5"/>
        <v>60582.389147750095</v>
      </c>
      <c r="E39" s="17">
        <f>SUM(D39:$D$136)</f>
        <v>2108873.3859453467</v>
      </c>
      <c r="F39" s="19">
        <f t="shared" si="6"/>
        <v>34.81000692795665</v>
      </c>
      <c r="G39" s="5"/>
      <c r="H39" s="17">
        <f>Absterbeordnung!C33</f>
        <v>99391.830794793772</v>
      </c>
      <c r="I39" s="18">
        <f t="shared" si="7"/>
        <v>0.60953087052827937</v>
      </c>
      <c r="J39" s="17">
        <f t="shared" si="8"/>
        <v>60582.389147750095</v>
      </c>
      <c r="K39" s="17">
        <f>SUM($J39:J$136)</f>
        <v>2108873.3859453467</v>
      </c>
      <c r="L39" s="19">
        <f t="shared" si="9"/>
        <v>34.81000692795665</v>
      </c>
      <c r="N39" s="6">
        <v>25</v>
      </c>
      <c r="O39" s="6">
        <f t="shared" si="0"/>
        <v>44</v>
      </c>
      <c r="P39" s="20">
        <f t="shared" si="1"/>
        <v>99391.830794793772</v>
      </c>
      <c r="Q39" s="20">
        <f t="shared" si="2"/>
        <v>99391.830794793772</v>
      </c>
      <c r="R39" s="5">
        <f t="shared" si="3"/>
        <v>99639.386035874602</v>
      </c>
      <c r="S39" s="5">
        <f t="shared" si="10"/>
        <v>6036392059.2682524</v>
      </c>
      <c r="T39" s="20">
        <f>SUM(S39:$S$127)</f>
        <v>207662281606.4928</v>
      </c>
      <c r="U39" s="6">
        <f t="shared" si="11"/>
        <v>34.401722016655455</v>
      </c>
    </row>
    <row r="40" spans="1:21" ht="12.5">
      <c r="A40" s="21">
        <v>26</v>
      </c>
      <c r="B40" s="17">
        <f>Absterbeordnung!C34</f>
        <v>99375.1429623687</v>
      </c>
      <c r="C40" s="18">
        <f t="shared" si="4"/>
        <v>0.59757928483164635</v>
      </c>
      <c r="D40" s="17">
        <f t="shared" si="5"/>
        <v>59384.526861494902</v>
      </c>
      <c r="E40" s="17">
        <f>SUM(D40:$D$136)</f>
        <v>2048290.996797597</v>
      </c>
      <c r="F40" s="19">
        <f t="shared" si="6"/>
        <v>34.491998253600883</v>
      </c>
      <c r="G40" s="5"/>
      <c r="H40" s="17">
        <f>Absterbeordnung!C34</f>
        <v>99375.1429623687</v>
      </c>
      <c r="I40" s="18">
        <f t="shared" si="7"/>
        <v>0.59757928483164635</v>
      </c>
      <c r="J40" s="17">
        <f t="shared" si="8"/>
        <v>59384.526861494902</v>
      </c>
      <c r="K40" s="17">
        <f>SUM($J40:J$136)</f>
        <v>2048290.996797597</v>
      </c>
      <c r="L40" s="19">
        <f t="shared" si="9"/>
        <v>34.491998253600883</v>
      </c>
      <c r="N40" s="6">
        <v>26</v>
      </c>
      <c r="O40" s="6">
        <f t="shared" si="0"/>
        <v>45</v>
      </c>
      <c r="P40" s="20">
        <f t="shared" si="1"/>
        <v>99375.1429623687</v>
      </c>
      <c r="Q40" s="20">
        <f t="shared" si="2"/>
        <v>99375.1429623687</v>
      </c>
      <c r="R40" s="5">
        <f t="shared" si="3"/>
        <v>99631.205545397068</v>
      </c>
      <c r="S40" s="5">
        <f t="shared" si="10"/>
        <v>5916552001.9537525</v>
      </c>
      <c r="T40" s="20">
        <f>SUM(S40:$S$127)</f>
        <v>201625889547.22455</v>
      </c>
      <c r="U40" s="6">
        <f t="shared" si="11"/>
        <v>34.078275570069195</v>
      </c>
    </row>
    <row r="41" spans="1:21" ht="12.5">
      <c r="A41" s="21">
        <v>27</v>
      </c>
      <c r="B41" s="17">
        <f>Absterbeordnung!C35</f>
        <v>99353.941707221704</v>
      </c>
      <c r="C41" s="18">
        <f t="shared" si="4"/>
        <v>0.58586204395259456</v>
      </c>
      <c r="D41" s="17">
        <f t="shared" si="5"/>
        <v>58207.703363339839</v>
      </c>
      <c r="E41" s="17">
        <f>SUM(D41:$D$136)</f>
        <v>1988906.4699361022</v>
      </c>
      <c r="F41" s="19">
        <f t="shared" si="6"/>
        <v>34.169128053740529</v>
      </c>
      <c r="G41" s="5"/>
      <c r="H41" s="17">
        <f>Absterbeordnung!C35</f>
        <v>99353.941707221704</v>
      </c>
      <c r="I41" s="18">
        <f t="shared" si="7"/>
        <v>0.58586204395259456</v>
      </c>
      <c r="J41" s="17">
        <f t="shared" si="8"/>
        <v>58207.703363339839</v>
      </c>
      <c r="K41" s="17">
        <f>SUM($J41:J$136)</f>
        <v>1988906.4699361022</v>
      </c>
      <c r="L41" s="19">
        <f t="shared" si="9"/>
        <v>34.169128053740529</v>
      </c>
      <c r="N41" s="6">
        <v>27</v>
      </c>
      <c r="O41" s="6">
        <f t="shared" si="0"/>
        <v>46</v>
      </c>
      <c r="P41" s="20">
        <f t="shared" si="1"/>
        <v>99353.941707221704</v>
      </c>
      <c r="Q41" s="20">
        <f t="shared" si="2"/>
        <v>99353.941707221704</v>
      </c>
      <c r="R41" s="5">
        <f t="shared" si="3"/>
        <v>99623.236897679701</v>
      </c>
      <c r="S41" s="5">
        <f t="shared" si="10"/>
        <v>5798839821.4358721</v>
      </c>
      <c r="T41" s="20">
        <f>SUM(S41:$S$127)</f>
        <v>195709337545.27078</v>
      </c>
      <c r="U41" s="6">
        <f t="shared" si="11"/>
        <v>33.749740219037548</v>
      </c>
    </row>
    <row r="42" spans="1:21" ht="12.5">
      <c r="A42" s="21">
        <v>28</v>
      </c>
      <c r="B42" s="17">
        <f>Absterbeordnung!C36</f>
        <v>99332.909308587448</v>
      </c>
      <c r="C42" s="18">
        <f t="shared" si="4"/>
        <v>0.57437455289470041</v>
      </c>
      <c r="D42" s="17">
        <f t="shared" si="5"/>
        <v>57054.295371849737</v>
      </c>
      <c r="E42" s="17">
        <f>SUM(D42:$D$136)</f>
        <v>1930698.7665727623</v>
      </c>
      <c r="F42" s="19">
        <f t="shared" si="6"/>
        <v>33.839674190864827</v>
      </c>
      <c r="G42" s="5"/>
      <c r="H42" s="17">
        <f>Absterbeordnung!C36</f>
        <v>99332.909308587448</v>
      </c>
      <c r="I42" s="18">
        <f t="shared" si="7"/>
        <v>0.57437455289470041</v>
      </c>
      <c r="J42" s="17">
        <f t="shared" si="8"/>
        <v>57054.295371849737</v>
      </c>
      <c r="K42" s="17">
        <f>SUM($J42:J$136)</f>
        <v>1930698.7665727623</v>
      </c>
      <c r="L42" s="19">
        <f t="shared" si="9"/>
        <v>33.839674190864827</v>
      </c>
      <c r="N42" s="6">
        <v>28</v>
      </c>
      <c r="O42" s="6">
        <f t="shared" si="0"/>
        <v>47</v>
      </c>
      <c r="P42" s="20">
        <f t="shared" si="1"/>
        <v>99332.909308587448</v>
      </c>
      <c r="Q42" s="20">
        <f t="shared" si="2"/>
        <v>99332.909308587448</v>
      </c>
      <c r="R42" s="5">
        <f t="shared" si="3"/>
        <v>99616.324129171859</v>
      </c>
      <c r="S42" s="5">
        <f t="shared" si="10"/>
        <v>5683539180.7236938</v>
      </c>
      <c r="T42" s="20">
        <f>SUM(S42:$S$127)</f>
        <v>189910497723.83493</v>
      </c>
      <c r="U42" s="6">
        <f t="shared" si="11"/>
        <v>33.414126600540712</v>
      </c>
    </row>
    <row r="43" spans="1:21" ht="12.5">
      <c r="A43" s="21">
        <v>29</v>
      </c>
      <c r="B43" s="17">
        <f>Absterbeordnung!C37</f>
        <v>99311.169490779343</v>
      </c>
      <c r="C43" s="18">
        <f t="shared" si="4"/>
        <v>0.56311230675951029</v>
      </c>
      <c r="D43" s="17">
        <f t="shared" si="5"/>
        <v>55923.341738937459</v>
      </c>
      <c r="E43" s="17">
        <f>SUM(D43:$D$136)</f>
        <v>1873644.4712009125</v>
      </c>
      <c r="F43" s="19">
        <f t="shared" si="6"/>
        <v>33.503800254775541</v>
      </c>
      <c r="G43" s="5"/>
      <c r="H43" s="17">
        <f>Absterbeordnung!C37</f>
        <v>99311.169490779343</v>
      </c>
      <c r="I43" s="18">
        <f t="shared" si="7"/>
        <v>0.56311230675951029</v>
      </c>
      <c r="J43" s="17">
        <f t="shared" si="8"/>
        <v>55923.341738937459</v>
      </c>
      <c r="K43" s="17">
        <f>SUM($J43:J$136)</f>
        <v>1873644.4712009125</v>
      </c>
      <c r="L43" s="19">
        <f t="shared" si="9"/>
        <v>33.503800254775541</v>
      </c>
      <c r="N43" s="6">
        <v>29</v>
      </c>
      <c r="O43" s="6">
        <f t="shared" si="0"/>
        <v>48</v>
      </c>
      <c r="P43" s="20">
        <f t="shared" si="1"/>
        <v>99311.169490779343</v>
      </c>
      <c r="Q43" s="20">
        <f t="shared" si="2"/>
        <v>99311.169490779343</v>
      </c>
      <c r="R43" s="5">
        <f t="shared" si="3"/>
        <v>99610.243226236475</v>
      </c>
      <c r="S43" s="5">
        <f t="shared" si="10"/>
        <v>5570537672.6395025</v>
      </c>
      <c r="T43" s="20">
        <f>SUM(S43:$S$127)</f>
        <v>184226958543.11127</v>
      </c>
      <c r="U43" s="6">
        <f t="shared" si="11"/>
        <v>33.071665496127686</v>
      </c>
    </row>
    <row r="44" spans="1:21" ht="12.5">
      <c r="A44" s="21">
        <v>30</v>
      </c>
      <c r="B44" s="17">
        <f>Absterbeordnung!C38</f>
        <v>99286.381855775791</v>
      </c>
      <c r="C44" s="18">
        <f t="shared" si="4"/>
        <v>0.55207088897991197</v>
      </c>
      <c r="D44" s="17">
        <f t="shared" si="5"/>
        <v>54813.121094717142</v>
      </c>
      <c r="E44" s="17">
        <f>SUM(D44:$D$136)</f>
        <v>1817721.1294619748</v>
      </c>
      <c r="F44" s="19">
        <f t="shared" si="6"/>
        <v>33.162153388801748</v>
      </c>
      <c r="G44" s="5"/>
      <c r="H44" s="17">
        <f>Absterbeordnung!C38</f>
        <v>99286.381855775791</v>
      </c>
      <c r="I44" s="18">
        <f t="shared" si="7"/>
        <v>0.55207088897991197</v>
      </c>
      <c r="J44" s="17">
        <f t="shared" si="8"/>
        <v>54813.121094717142</v>
      </c>
      <c r="K44" s="17">
        <f>SUM($J44:J$136)</f>
        <v>1817721.1294619748</v>
      </c>
      <c r="L44" s="19">
        <f t="shared" si="9"/>
        <v>33.162153388801748</v>
      </c>
      <c r="N44" s="6">
        <v>30</v>
      </c>
      <c r="O44" s="6">
        <f t="shared" si="0"/>
        <v>49</v>
      </c>
      <c r="P44" s="20">
        <f t="shared" si="1"/>
        <v>99286.381855775791</v>
      </c>
      <c r="Q44" s="20">
        <f t="shared" si="2"/>
        <v>99286.381855775791</v>
      </c>
      <c r="R44" s="5">
        <f t="shared" si="3"/>
        <v>99602.652800827054</v>
      </c>
      <c r="S44" s="5">
        <f t="shared" si="10"/>
        <v>5459532269.3268013</v>
      </c>
      <c r="T44" s="20">
        <f>SUM(S44:$S$127)</f>
        <v>178656420870.47177</v>
      </c>
      <c r="U44" s="6">
        <f t="shared" si="11"/>
        <v>32.723759482879906</v>
      </c>
    </row>
    <row r="45" spans="1:21" ht="12.5">
      <c r="A45" s="21">
        <v>31</v>
      </c>
      <c r="B45" s="17">
        <f>Absterbeordnung!C39</f>
        <v>99261.435182377551</v>
      </c>
      <c r="C45" s="18">
        <f t="shared" si="4"/>
        <v>0.54124596958814919</v>
      </c>
      <c r="D45" s="17">
        <f t="shared" si="5"/>
        <v>53724.851727997164</v>
      </c>
      <c r="E45" s="17">
        <f>SUM(D45:$D$136)</f>
        <v>1762908.0083672577</v>
      </c>
      <c r="F45" s="19">
        <f t="shared" si="6"/>
        <v>32.813641204496221</v>
      </c>
      <c r="G45" s="5"/>
      <c r="H45" s="17">
        <f>Absterbeordnung!C39</f>
        <v>99261.435182377551</v>
      </c>
      <c r="I45" s="18">
        <f t="shared" si="7"/>
        <v>0.54124596958814919</v>
      </c>
      <c r="J45" s="17">
        <f t="shared" si="8"/>
        <v>53724.851727997164</v>
      </c>
      <c r="K45" s="17">
        <f>SUM($J45:J$136)</f>
        <v>1762908.0083672577</v>
      </c>
      <c r="L45" s="19">
        <f t="shared" si="9"/>
        <v>32.813641204496221</v>
      </c>
      <c r="N45" s="6">
        <v>31</v>
      </c>
      <c r="O45" s="6">
        <f t="shared" si="0"/>
        <v>50</v>
      </c>
      <c r="P45" s="20">
        <f t="shared" si="1"/>
        <v>99261.435182377551</v>
      </c>
      <c r="Q45" s="20">
        <f t="shared" si="2"/>
        <v>99261.435182377551</v>
      </c>
      <c r="R45" s="5">
        <f t="shared" si="3"/>
        <v>99595.656935899315</v>
      </c>
      <c r="S45" s="5">
        <f t="shared" si="10"/>
        <v>5350761901.6336622</v>
      </c>
      <c r="T45" s="20">
        <f>SUM(S45:$S$127)</f>
        <v>173196888601.14496</v>
      </c>
      <c r="U45" s="6">
        <f t="shared" si="11"/>
        <v>32.368640538512011</v>
      </c>
    </row>
    <row r="46" spans="1:21" ht="12.5">
      <c r="A46" s="21">
        <v>32</v>
      </c>
      <c r="B46" s="17">
        <f>Absterbeordnung!C40</f>
        <v>99234.156835802278</v>
      </c>
      <c r="C46" s="18">
        <f t="shared" si="4"/>
        <v>0.53063330351779314</v>
      </c>
      <c r="D46" s="17">
        <f t="shared" si="5"/>
        <v>52656.948463584558</v>
      </c>
      <c r="E46" s="17">
        <f>SUM(D46:$D$136)</f>
        <v>1709183.1566392602</v>
      </c>
      <c r="F46" s="19">
        <f t="shared" si="6"/>
        <v>32.458834142682292</v>
      </c>
      <c r="G46" s="5"/>
      <c r="H46" s="17">
        <f>Absterbeordnung!C40</f>
        <v>99234.156835802278</v>
      </c>
      <c r="I46" s="18">
        <f t="shared" si="7"/>
        <v>0.53063330351779314</v>
      </c>
      <c r="J46" s="17">
        <f t="shared" si="8"/>
        <v>52656.948463584558</v>
      </c>
      <c r="K46" s="17">
        <f>SUM($J46:J$136)</f>
        <v>1709183.1566392602</v>
      </c>
      <c r="L46" s="19">
        <f t="shared" si="9"/>
        <v>32.458834142682292</v>
      </c>
      <c r="N46" s="6">
        <v>32</v>
      </c>
      <c r="O46" s="6">
        <f t="shared" ref="O46:O77" si="12">N46+$B$3</f>
        <v>51</v>
      </c>
      <c r="P46" s="20">
        <f t="shared" ref="P46:P77" si="13">B46</f>
        <v>99234.156835802278</v>
      </c>
      <c r="Q46" s="20">
        <f t="shared" ref="Q46:Q77" si="14">B46</f>
        <v>99234.156835802278</v>
      </c>
      <c r="R46" s="5">
        <f t="shared" ref="R46:R77" si="15">LOOKUP(N46,$O$14:$O$136,$Q$14:$Q$136)</f>
        <v>99587.990321001605</v>
      </c>
      <c r="S46" s="5">
        <f t="shared" si="10"/>
        <v>5243999673.9249392</v>
      </c>
      <c r="T46" s="20">
        <f>SUM(S46:$S$127)</f>
        <v>167846126699.51129</v>
      </c>
      <c r="U46" s="6">
        <f t="shared" si="11"/>
        <v>32.007272527895623</v>
      </c>
    </row>
    <row r="47" spans="1:21" ht="12.5">
      <c r="A47" s="21">
        <v>33</v>
      </c>
      <c r="B47" s="17">
        <f>Absterbeordnung!C41</f>
        <v>99201.722422127961</v>
      </c>
      <c r="C47" s="18">
        <f t="shared" ref="C47:C78" si="16">1/(((1+($B$5/100))^A47))</f>
        <v>0.52022872893901284</v>
      </c>
      <c r="D47" s="17">
        <f t="shared" ref="D47:D78" si="17">B47*C47</f>
        <v>51607.585964224403</v>
      </c>
      <c r="E47" s="17">
        <f>SUM(D47:$D$136)</f>
        <v>1656526.2081756757</v>
      </c>
      <c r="F47" s="19">
        <f t="shared" ref="F47:F78" si="18">E47/D47</f>
        <v>32.098502133465779</v>
      </c>
      <c r="G47" s="5"/>
      <c r="H47" s="17">
        <f>Absterbeordnung!C41</f>
        <v>99201.722422127961</v>
      </c>
      <c r="I47" s="18">
        <f t="shared" ref="I47:I78" si="19">1/(((1+($B$5/100))^A47))</f>
        <v>0.52022872893901284</v>
      </c>
      <c r="J47" s="17">
        <f t="shared" ref="J47:J78" si="20">H47*I47</f>
        <v>51607.585964224403</v>
      </c>
      <c r="K47" s="17">
        <f>SUM($J47:J$136)</f>
        <v>1656526.2081756757</v>
      </c>
      <c r="L47" s="19">
        <f t="shared" ref="L47:L78" si="21">K47/J47</f>
        <v>32.098502133465779</v>
      </c>
      <c r="N47" s="6">
        <v>33</v>
      </c>
      <c r="O47" s="6">
        <f t="shared" si="12"/>
        <v>52</v>
      </c>
      <c r="P47" s="20">
        <f t="shared" si="13"/>
        <v>99201.722422127961</v>
      </c>
      <c r="Q47" s="20">
        <f t="shared" si="14"/>
        <v>99201.722422127961</v>
      </c>
      <c r="R47" s="5">
        <f t="shared" si="15"/>
        <v>99577.297504682603</v>
      </c>
      <c r="S47" s="5">
        <f t="shared" ref="S47:S78" si="22">P47*R47*I47</f>
        <v>5138943941.0580549</v>
      </c>
      <c r="T47" s="20">
        <f>SUM(S47:$S$127)</f>
        <v>162602127025.58633</v>
      </c>
      <c r="U47" s="6">
        <f t="shared" ref="U47:U78" si="23">T47/S47</f>
        <v>31.641156021660795</v>
      </c>
    </row>
    <row r="48" spans="1:21" ht="12.5">
      <c r="A48" s="21">
        <v>34</v>
      </c>
      <c r="B48" s="17">
        <f>Absterbeordnung!C42</f>
        <v>99168.834500279467</v>
      </c>
      <c r="C48" s="18">
        <f t="shared" si="16"/>
        <v>0.51002816562648323</v>
      </c>
      <c r="D48" s="17">
        <f t="shared" si="17"/>
        <v>50578.89874749384</v>
      </c>
      <c r="E48" s="17">
        <f>SUM(D48:$D$136)</f>
        <v>1604918.6222114514</v>
      </c>
      <c r="F48" s="19">
        <f t="shared" si="18"/>
        <v>31.730991815850366</v>
      </c>
      <c r="G48" s="5"/>
      <c r="H48" s="17">
        <f>Absterbeordnung!C42</f>
        <v>99168.834500279467</v>
      </c>
      <c r="I48" s="18">
        <f t="shared" si="19"/>
        <v>0.51002816562648323</v>
      </c>
      <c r="J48" s="17">
        <f t="shared" si="20"/>
        <v>50578.89874749384</v>
      </c>
      <c r="K48" s="17">
        <f>SUM($J48:J$136)</f>
        <v>1604918.6222114514</v>
      </c>
      <c r="L48" s="19">
        <f t="shared" si="21"/>
        <v>31.730991815850366</v>
      </c>
      <c r="N48" s="6">
        <v>34</v>
      </c>
      <c r="O48" s="6">
        <f t="shared" si="12"/>
        <v>53</v>
      </c>
      <c r="P48" s="20">
        <f t="shared" si="13"/>
        <v>99168.834500279467</v>
      </c>
      <c r="Q48" s="20">
        <f t="shared" si="14"/>
        <v>99168.834500279467</v>
      </c>
      <c r="R48" s="5">
        <f t="shared" si="15"/>
        <v>99566.561116134413</v>
      </c>
      <c r="S48" s="5">
        <f t="shared" si="22"/>
        <v>5035967013.3291197</v>
      </c>
      <c r="T48" s="20">
        <f>SUM(S48:$S$127)</f>
        <v>157463183084.52829</v>
      </c>
      <c r="U48" s="6">
        <f t="shared" si="23"/>
        <v>31.267715349953082</v>
      </c>
    </row>
    <row r="49" spans="1:21" ht="12.5">
      <c r="A49" s="21">
        <v>35</v>
      </c>
      <c r="B49" s="17">
        <f>Absterbeordnung!C43</f>
        <v>99132.187840739934</v>
      </c>
      <c r="C49" s="18">
        <f t="shared" si="16"/>
        <v>0.50002761335929735</v>
      </c>
      <c r="D49" s="17">
        <f t="shared" si="17"/>
        <v>49568.831293090749</v>
      </c>
      <c r="E49" s="17">
        <f>SUM(D49:$D$136)</f>
        <v>1554339.7234639574</v>
      </c>
      <c r="F49" s="19">
        <f t="shared" si="18"/>
        <v>31.35719933103632</v>
      </c>
      <c r="G49" s="5"/>
      <c r="H49" s="17">
        <f>Absterbeordnung!C43</f>
        <v>99132.187840739934</v>
      </c>
      <c r="I49" s="18">
        <f t="shared" si="19"/>
        <v>0.50002761335929735</v>
      </c>
      <c r="J49" s="17">
        <f t="shared" si="20"/>
        <v>49568.831293090749</v>
      </c>
      <c r="K49" s="17">
        <f>SUM($J49:J$136)</f>
        <v>1554339.7234639574</v>
      </c>
      <c r="L49" s="19">
        <f t="shared" si="21"/>
        <v>31.35719933103632</v>
      </c>
      <c r="N49" s="6">
        <v>35</v>
      </c>
      <c r="O49" s="6">
        <f t="shared" si="12"/>
        <v>54</v>
      </c>
      <c r="P49" s="20">
        <f t="shared" si="13"/>
        <v>99132.187840739934</v>
      </c>
      <c r="Q49" s="20">
        <f t="shared" si="14"/>
        <v>99132.187840739934</v>
      </c>
      <c r="R49" s="5">
        <f t="shared" si="15"/>
        <v>99554.561110540933</v>
      </c>
      <c r="S49" s="5">
        <f t="shared" si="22"/>
        <v>4934803244.1460962</v>
      </c>
      <c r="T49" s="20">
        <f>SUM(S49:$S$127)</f>
        <v>152427216071.19916</v>
      </c>
      <c r="U49" s="6">
        <f t="shared" si="23"/>
        <v>30.888205371108917</v>
      </c>
    </row>
    <row r="50" spans="1:21" ht="12.5">
      <c r="A50" s="21">
        <v>36</v>
      </c>
      <c r="B50" s="17">
        <f>Absterbeordnung!C44</f>
        <v>99089.922708516708</v>
      </c>
      <c r="C50" s="18">
        <f t="shared" si="16"/>
        <v>0.49022315035225233</v>
      </c>
      <c r="D50" s="17">
        <f t="shared" si="17"/>
        <v>48576.174078330252</v>
      </c>
      <c r="E50" s="17">
        <f>SUM(D50:$D$136)</f>
        <v>1504770.8921708667</v>
      </c>
      <c r="F50" s="19">
        <f t="shared" si="18"/>
        <v>30.97755063509916</v>
      </c>
      <c r="G50" s="5"/>
      <c r="H50" s="17">
        <f>Absterbeordnung!C44</f>
        <v>99089.922708516708</v>
      </c>
      <c r="I50" s="18">
        <f t="shared" si="19"/>
        <v>0.49022315035225233</v>
      </c>
      <c r="J50" s="17">
        <f t="shared" si="20"/>
        <v>48576.174078330252</v>
      </c>
      <c r="K50" s="17">
        <f>SUM($J50:J$136)</f>
        <v>1504770.8921708667</v>
      </c>
      <c r="L50" s="19">
        <f t="shared" si="21"/>
        <v>30.97755063509916</v>
      </c>
      <c r="N50" s="6">
        <v>36</v>
      </c>
      <c r="O50" s="6">
        <f t="shared" si="12"/>
        <v>55</v>
      </c>
      <c r="P50" s="20">
        <f t="shared" si="13"/>
        <v>99089.922708516708</v>
      </c>
      <c r="Q50" s="20">
        <f t="shared" si="14"/>
        <v>99089.922708516708</v>
      </c>
      <c r="R50" s="5">
        <f t="shared" si="15"/>
        <v>99539.126199144506</v>
      </c>
      <c r="S50" s="5">
        <f t="shared" si="22"/>
        <v>4835229921.8545275</v>
      </c>
      <c r="T50" s="20">
        <f>SUM(S50:$S$127)</f>
        <v>147492412827.05304</v>
      </c>
      <c r="U50" s="6">
        <f t="shared" si="23"/>
        <v>30.503702039154135</v>
      </c>
    </row>
    <row r="51" spans="1:21" ht="12.5">
      <c r="A51" s="21">
        <v>37</v>
      </c>
      <c r="B51" s="17">
        <f>Absterbeordnung!C45</f>
        <v>99043.02737770573</v>
      </c>
      <c r="C51" s="18">
        <f t="shared" si="16"/>
        <v>0.48061093171789437</v>
      </c>
      <c r="D51" s="17">
        <f t="shared" si="17"/>
        <v>47601.161668160072</v>
      </c>
      <c r="E51" s="17">
        <f>SUM(D51:$D$136)</f>
        <v>1456194.7180925366</v>
      </c>
      <c r="F51" s="19">
        <f t="shared" si="18"/>
        <v>30.591579429175365</v>
      </c>
      <c r="G51" s="5"/>
      <c r="H51" s="17">
        <f>Absterbeordnung!C45</f>
        <v>99043.02737770573</v>
      </c>
      <c r="I51" s="18">
        <f t="shared" si="19"/>
        <v>0.48061093171789437</v>
      </c>
      <c r="J51" s="17">
        <f t="shared" si="20"/>
        <v>47601.161668160072</v>
      </c>
      <c r="K51" s="17">
        <f>SUM($J51:J$136)</f>
        <v>1456194.7180925366</v>
      </c>
      <c r="L51" s="19">
        <f t="shared" si="21"/>
        <v>30.591579429175365</v>
      </c>
      <c r="N51" s="6">
        <v>37</v>
      </c>
      <c r="O51" s="6">
        <f t="shared" si="12"/>
        <v>56</v>
      </c>
      <c r="P51" s="20">
        <f t="shared" si="13"/>
        <v>99043.02737770573</v>
      </c>
      <c r="Q51" s="20">
        <f t="shared" si="14"/>
        <v>99043.02737770573</v>
      </c>
      <c r="R51" s="5">
        <f t="shared" si="15"/>
        <v>99522.419345236267</v>
      </c>
      <c r="S51" s="5">
        <f t="shared" si="22"/>
        <v>4737382772.8590136</v>
      </c>
      <c r="T51" s="20">
        <f>SUM(S51:$S$127)</f>
        <v>142657182905.19852</v>
      </c>
      <c r="U51" s="6">
        <f t="shared" si="23"/>
        <v>30.113079256018153</v>
      </c>
    </row>
    <row r="52" spans="1:21" ht="12.5">
      <c r="A52" s="21">
        <v>38</v>
      </c>
      <c r="B52" s="17">
        <f>Absterbeordnung!C46</f>
        <v>98991.51120931383</v>
      </c>
      <c r="C52" s="18">
        <f t="shared" si="16"/>
        <v>0.47118718795871989</v>
      </c>
      <c r="D52" s="17">
        <f t="shared" si="17"/>
        <v>46643.531798500684</v>
      </c>
      <c r="E52" s="17">
        <f>SUM(D52:$D$136)</f>
        <v>1408593.5564243766</v>
      </c>
      <c r="F52" s="19">
        <f t="shared" si="18"/>
        <v>30.199118765480247</v>
      </c>
      <c r="G52" s="5"/>
      <c r="H52" s="17">
        <f>Absterbeordnung!C46</f>
        <v>98991.51120931383</v>
      </c>
      <c r="I52" s="18">
        <f t="shared" si="19"/>
        <v>0.47118718795871989</v>
      </c>
      <c r="J52" s="17">
        <f t="shared" si="20"/>
        <v>46643.531798500684</v>
      </c>
      <c r="K52" s="17">
        <f>SUM($J52:J$136)</f>
        <v>1408593.5564243766</v>
      </c>
      <c r="L52" s="19">
        <f t="shared" si="21"/>
        <v>30.199118765480247</v>
      </c>
      <c r="N52" s="6">
        <v>38</v>
      </c>
      <c r="O52" s="6">
        <f t="shared" si="12"/>
        <v>57</v>
      </c>
      <c r="P52" s="20">
        <f t="shared" si="13"/>
        <v>98991.51120931383</v>
      </c>
      <c r="Q52" s="20">
        <f t="shared" si="14"/>
        <v>98991.51120931383</v>
      </c>
      <c r="R52" s="5">
        <f t="shared" si="15"/>
        <v>99505.330160029276</v>
      </c>
      <c r="S52" s="5">
        <f t="shared" si="22"/>
        <v>4641280031.4396343</v>
      </c>
      <c r="T52" s="20">
        <f>SUM(S52:$S$127)</f>
        <v>137919800132.33951</v>
      </c>
      <c r="U52" s="6">
        <f t="shared" si="23"/>
        <v>29.715897165885828</v>
      </c>
    </row>
    <row r="53" spans="1:21" ht="12.5">
      <c r="A53" s="21">
        <v>39</v>
      </c>
      <c r="B53" s="17">
        <f>Absterbeordnung!C47</f>
        <v>98935.359334128632</v>
      </c>
      <c r="C53" s="18">
        <f t="shared" si="16"/>
        <v>0.46194822348894127</v>
      </c>
      <c r="D53" s="17">
        <f t="shared" si="17"/>
        <v>45703.013484640767</v>
      </c>
      <c r="E53" s="17">
        <f>SUM(D53:$D$136)</f>
        <v>1361950.024625876</v>
      </c>
      <c r="F53" s="19">
        <f t="shared" si="18"/>
        <v>29.800004874592815</v>
      </c>
      <c r="G53" s="5"/>
      <c r="H53" s="17">
        <f>Absterbeordnung!C47</f>
        <v>98935.359334128632</v>
      </c>
      <c r="I53" s="18">
        <f t="shared" si="19"/>
        <v>0.46194822348894127</v>
      </c>
      <c r="J53" s="17">
        <f t="shared" si="20"/>
        <v>45703.013484640767</v>
      </c>
      <c r="K53" s="17">
        <f>SUM($J53:J$136)</f>
        <v>1361950.024625876</v>
      </c>
      <c r="L53" s="19">
        <f t="shared" si="21"/>
        <v>29.800004874592815</v>
      </c>
      <c r="N53" s="6">
        <v>39</v>
      </c>
      <c r="O53" s="6">
        <f t="shared" si="12"/>
        <v>58</v>
      </c>
      <c r="P53" s="20">
        <f t="shared" si="13"/>
        <v>98935.359334128632</v>
      </c>
      <c r="Q53" s="20">
        <f t="shared" si="14"/>
        <v>98935.359334128632</v>
      </c>
      <c r="R53" s="5">
        <f t="shared" si="15"/>
        <v>99485.581492158934</v>
      </c>
      <c r="S53" s="5">
        <f t="shared" si="22"/>
        <v>4546790872.4634676</v>
      </c>
      <c r="T53" s="20">
        <f>SUM(S53:$S$127)</f>
        <v>133278520100.8999</v>
      </c>
      <c r="U53" s="6">
        <f t="shared" si="23"/>
        <v>29.312656737319681</v>
      </c>
    </row>
    <row r="54" spans="1:21" ht="12.5">
      <c r="A54" s="21">
        <v>40</v>
      </c>
      <c r="B54" s="17">
        <f>Absterbeordnung!C48</f>
        <v>98869.49090666257</v>
      </c>
      <c r="C54" s="18">
        <f t="shared" si="16"/>
        <v>0.45289041518523643</v>
      </c>
      <c r="D54" s="17">
        <f t="shared" si="17"/>
        <v>44777.044785871367</v>
      </c>
      <c r="E54" s="17">
        <f>SUM(D54:$D$136)</f>
        <v>1316247.0111412352</v>
      </c>
      <c r="F54" s="19">
        <f t="shared" si="18"/>
        <v>29.39557573385358</v>
      </c>
      <c r="G54" s="5"/>
      <c r="H54" s="17">
        <f>Absterbeordnung!C48</f>
        <v>98869.49090666257</v>
      </c>
      <c r="I54" s="18">
        <f t="shared" si="19"/>
        <v>0.45289041518523643</v>
      </c>
      <c r="J54" s="17">
        <f t="shared" si="20"/>
        <v>44777.044785871367</v>
      </c>
      <c r="K54" s="17">
        <f>SUM($J54:J$136)</f>
        <v>1316247.0111412352</v>
      </c>
      <c r="L54" s="19">
        <f t="shared" si="21"/>
        <v>29.39557573385358</v>
      </c>
      <c r="N54" s="6">
        <v>40</v>
      </c>
      <c r="O54" s="6">
        <f t="shared" si="12"/>
        <v>59</v>
      </c>
      <c r="P54" s="20">
        <f t="shared" si="13"/>
        <v>98869.49090666257</v>
      </c>
      <c r="Q54" s="20">
        <f t="shared" si="14"/>
        <v>98869.49090666257</v>
      </c>
      <c r="R54" s="5">
        <f t="shared" si="15"/>
        <v>99466.194324924159</v>
      </c>
      <c r="S54" s="5">
        <f t="shared" si="22"/>
        <v>4453802237.9673138</v>
      </c>
      <c r="T54" s="20">
        <f>SUM(S54:$S$127)</f>
        <v>128731729228.43643</v>
      </c>
      <c r="U54" s="6">
        <f t="shared" si="23"/>
        <v>28.903782060873173</v>
      </c>
    </row>
    <row r="55" spans="1:21" ht="12.5">
      <c r="A55" s="21">
        <v>41</v>
      </c>
      <c r="B55" s="17">
        <f>Absterbeordnung!C49</f>
        <v>98801.149434569423</v>
      </c>
      <c r="C55" s="18">
        <f t="shared" si="16"/>
        <v>0.44401021096591808</v>
      </c>
      <c r="D55" s="17">
        <f t="shared" si="17"/>
        <v>43868.719204118366</v>
      </c>
      <c r="E55" s="17">
        <f>SUM(D55:$D$136)</f>
        <v>1271469.9663553641</v>
      </c>
      <c r="F55" s="19">
        <f t="shared" si="18"/>
        <v>28.98352150285708</v>
      </c>
      <c r="G55" s="5"/>
      <c r="H55" s="17">
        <f>Absterbeordnung!C49</f>
        <v>98801.149434569423</v>
      </c>
      <c r="I55" s="18">
        <f t="shared" si="19"/>
        <v>0.44401021096591808</v>
      </c>
      <c r="J55" s="17">
        <f t="shared" si="20"/>
        <v>43868.719204118366</v>
      </c>
      <c r="K55" s="17">
        <f>SUM($J55:J$136)</f>
        <v>1271469.9663553641</v>
      </c>
      <c r="L55" s="19">
        <f t="shared" si="21"/>
        <v>28.98352150285708</v>
      </c>
      <c r="N55" s="6">
        <v>41</v>
      </c>
      <c r="O55" s="6">
        <f t="shared" si="12"/>
        <v>60</v>
      </c>
      <c r="P55" s="20">
        <f t="shared" si="13"/>
        <v>98801.149434569423</v>
      </c>
      <c r="Q55" s="20">
        <f t="shared" si="14"/>
        <v>98801.149434569423</v>
      </c>
      <c r="R55" s="5">
        <f t="shared" si="15"/>
        <v>99446.739881840345</v>
      </c>
      <c r="S55" s="5">
        <f t="shared" si="22"/>
        <v>4362601107.6414537</v>
      </c>
      <c r="T55" s="20">
        <f>SUM(S55:$S$127)</f>
        <v>124277926990.46913</v>
      </c>
      <c r="U55" s="6">
        <f t="shared" si="23"/>
        <v>28.487116727859018</v>
      </c>
    </row>
    <row r="56" spans="1:21" ht="12.5">
      <c r="A56" s="21">
        <v>42</v>
      </c>
      <c r="B56" s="17">
        <f>Absterbeordnung!C50</f>
        <v>98725.55456549018</v>
      </c>
      <c r="C56" s="18">
        <f t="shared" si="16"/>
        <v>0.4353041283979589</v>
      </c>
      <c r="D56" s="17">
        <f t="shared" si="17"/>
        <v>42975.641480735838</v>
      </c>
      <c r="E56" s="17">
        <f>SUM(D56:$D$136)</f>
        <v>1227601.2471512456</v>
      </c>
      <c r="F56" s="19">
        <f t="shared" si="18"/>
        <v>28.565047660813331</v>
      </c>
      <c r="G56" s="5"/>
      <c r="H56" s="17">
        <f>Absterbeordnung!C50</f>
        <v>98725.55456549018</v>
      </c>
      <c r="I56" s="18">
        <f t="shared" si="19"/>
        <v>0.4353041283979589</v>
      </c>
      <c r="J56" s="17">
        <f t="shared" si="20"/>
        <v>42975.641480735838</v>
      </c>
      <c r="K56" s="17">
        <f>SUM($J56:J$136)</f>
        <v>1227601.2471512456</v>
      </c>
      <c r="L56" s="19">
        <f t="shared" si="21"/>
        <v>28.565047660813331</v>
      </c>
      <c r="N56" s="6">
        <v>42</v>
      </c>
      <c r="O56" s="6">
        <f t="shared" si="12"/>
        <v>61</v>
      </c>
      <c r="P56" s="20">
        <f t="shared" si="13"/>
        <v>98725.55456549018</v>
      </c>
      <c r="Q56" s="20">
        <f t="shared" si="14"/>
        <v>98725.55456549018</v>
      </c>
      <c r="R56" s="5">
        <f t="shared" si="15"/>
        <v>99428.368458776851</v>
      </c>
      <c r="S56" s="5">
        <f t="shared" si="22"/>
        <v>4272997915.8988967</v>
      </c>
      <c r="T56" s="20">
        <f>SUM(S56:$S$127)</f>
        <v>119915325882.82767</v>
      </c>
      <c r="U56" s="6">
        <f t="shared" si="23"/>
        <v>28.063511436934895</v>
      </c>
    </row>
    <row r="57" spans="1:21" ht="12.5">
      <c r="A57" s="21">
        <v>43</v>
      </c>
      <c r="B57" s="17">
        <f>Absterbeordnung!C51</f>
        <v>98644.840644516342</v>
      </c>
      <c r="C57" s="18">
        <f t="shared" si="16"/>
        <v>0.4267687533313323</v>
      </c>
      <c r="D57" s="17">
        <f t="shared" si="17"/>
        <v>42098.535664428178</v>
      </c>
      <c r="E57" s="17">
        <f>SUM(D57:$D$136)</f>
        <v>1184625.6056705099</v>
      </c>
      <c r="F57" s="19">
        <f t="shared" si="18"/>
        <v>28.139354183558407</v>
      </c>
      <c r="G57" s="5"/>
      <c r="H57" s="17">
        <f>Absterbeordnung!C51</f>
        <v>98644.840644516342</v>
      </c>
      <c r="I57" s="18">
        <f t="shared" si="19"/>
        <v>0.4267687533313323</v>
      </c>
      <c r="J57" s="17">
        <f t="shared" si="20"/>
        <v>42098.535664428178</v>
      </c>
      <c r="K57" s="17">
        <f>SUM($J57:J$136)</f>
        <v>1184625.6056705099</v>
      </c>
      <c r="L57" s="19">
        <f t="shared" si="21"/>
        <v>28.139354183558407</v>
      </c>
      <c r="N57" s="6">
        <v>43</v>
      </c>
      <c r="O57" s="6">
        <f t="shared" si="12"/>
        <v>62</v>
      </c>
      <c r="P57" s="20">
        <f t="shared" si="13"/>
        <v>98644.840644516342</v>
      </c>
      <c r="Q57" s="20">
        <f t="shared" si="14"/>
        <v>98644.840644516342</v>
      </c>
      <c r="R57" s="5">
        <f t="shared" si="15"/>
        <v>99411.44261047522</v>
      </c>
      <c r="S57" s="5">
        <f t="shared" si="22"/>
        <v>4185076162.1893458</v>
      </c>
      <c r="T57" s="20">
        <f>SUM(S57:$S$127)</f>
        <v>115642327966.92877</v>
      </c>
      <c r="U57" s="6">
        <f t="shared" si="23"/>
        <v>27.632072508432586</v>
      </c>
    </row>
    <row r="58" spans="1:21" ht="12.5">
      <c r="A58" s="21">
        <v>44</v>
      </c>
      <c r="B58" s="17">
        <f>Absterbeordnung!C52</f>
        <v>98556.437459574605</v>
      </c>
      <c r="C58" s="18">
        <f t="shared" si="16"/>
        <v>0.41840073856012966</v>
      </c>
      <c r="D58" s="17">
        <f t="shared" si="17"/>
        <v>41236.086222941245</v>
      </c>
      <c r="E58" s="17">
        <f>SUM(D58:$D$136)</f>
        <v>1142527.0700060818</v>
      </c>
      <c r="F58" s="19">
        <f t="shared" si="18"/>
        <v>27.706971603198593</v>
      </c>
      <c r="G58" s="5"/>
      <c r="H58" s="17">
        <f>Absterbeordnung!C52</f>
        <v>98556.437459574605</v>
      </c>
      <c r="I58" s="18">
        <f t="shared" si="19"/>
        <v>0.41840073856012966</v>
      </c>
      <c r="J58" s="17">
        <f t="shared" si="20"/>
        <v>41236.086222941245</v>
      </c>
      <c r="K58" s="17">
        <f>SUM($J58:J$136)</f>
        <v>1142527.0700060818</v>
      </c>
      <c r="L58" s="19">
        <f t="shared" si="21"/>
        <v>27.706971603198593</v>
      </c>
      <c r="N58" s="6">
        <v>44</v>
      </c>
      <c r="O58" s="6">
        <f t="shared" si="12"/>
        <v>63</v>
      </c>
      <c r="P58" s="20">
        <f t="shared" si="13"/>
        <v>98556.437459574605</v>
      </c>
      <c r="Q58" s="20">
        <f t="shared" si="14"/>
        <v>98556.437459574605</v>
      </c>
      <c r="R58" s="5">
        <f t="shared" si="15"/>
        <v>99391.830794793772</v>
      </c>
      <c r="S58" s="5">
        <f t="shared" si="22"/>
        <v>4098530104.5101023</v>
      </c>
      <c r="T58" s="20">
        <f>SUM(S58:$S$127)</f>
        <v>111457251804.73944</v>
      </c>
      <c r="U58" s="6">
        <f t="shared" si="23"/>
        <v>27.194445072415039</v>
      </c>
    </row>
    <row r="59" spans="1:21" ht="12.5">
      <c r="A59" s="21">
        <v>45</v>
      </c>
      <c r="B59" s="17">
        <f>Absterbeordnung!C53</f>
        <v>98460.292801211981</v>
      </c>
      <c r="C59" s="18">
        <f t="shared" si="16"/>
        <v>0.41019680250993107</v>
      </c>
      <c r="D59" s="17">
        <f t="shared" si="17"/>
        <v>40388.097281248738</v>
      </c>
      <c r="E59" s="17">
        <f>SUM(D59:$D$136)</f>
        <v>1101290.9837831403</v>
      </c>
      <c r="F59" s="19">
        <f t="shared" si="18"/>
        <v>27.267711477322909</v>
      </c>
      <c r="G59" s="5"/>
      <c r="H59" s="17">
        <f>Absterbeordnung!C53</f>
        <v>98460.292801211981</v>
      </c>
      <c r="I59" s="18">
        <f t="shared" si="19"/>
        <v>0.41019680250993107</v>
      </c>
      <c r="J59" s="17">
        <f t="shared" si="20"/>
        <v>40388.097281248738</v>
      </c>
      <c r="K59" s="17">
        <f>SUM($J59:J$136)</f>
        <v>1101290.9837831403</v>
      </c>
      <c r="L59" s="19">
        <f t="shared" si="21"/>
        <v>27.267711477322909</v>
      </c>
      <c r="N59" s="6">
        <v>45</v>
      </c>
      <c r="O59" s="6">
        <f t="shared" si="12"/>
        <v>64</v>
      </c>
      <c r="P59" s="20">
        <f t="shared" si="13"/>
        <v>98460.292801211981</v>
      </c>
      <c r="Q59" s="20">
        <f t="shared" si="14"/>
        <v>98460.292801211981</v>
      </c>
      <c r="R59" s="5">
        <f t="shared" si="15"/>
        <v>99375.1429623687</v>
      </c>
      <c r="S59" s="5">
        <f t="shared" si="22"/>
        <v>4013572941.3021479</v>
      </c>
      <c r="T59" s="20">
        <f>SUM(S59:$S$127)</f>
        <v>107358721700.22932</v>
      </c>
      <c r="U59" s="6">
        <f t="shared" si="23"/>
        <v>26.74891506155069</v>
      </c>
    </row>
    <row r="60" spans="1:21" ht="12.5">
      <c r="A60" s="21">
        <v>46</v>
      </c>
      <c r="B60" s="17">
        <f>Absterbeordnung!C54</f>
        <v>98357.876918413735</v>
      </c>
      <c r="C60" s="18">
        <f t="shared" si="16"/>
        <v>0.40215372795091275</v>
      </c>
      <c r="D60" s="17">
        <f t="shared" si="17"/>
        <v>39554.986876077121</v>
      </c>
      <c r="E60" s="17">
        <f>SUM(D60:$D$136)</f>
        <v>1060902.8865018915</v>
      </c>
      <c r="F60" s="19">
        <f t="shared" si="18"/>
        <v>26.820964189057189</v>
      </c>
      <c r="G60" s="5"/>
      <c r="H60" s="17">
        <f>Absterbeordnung!C54</f>
        <v>98357.876918413735</v>
      </c>
      <c r="I60" s="18">
        <f t="shared" si="19"/>
        <v>0.40215372795091275</v>
      </c>
      <c r="J60" s="17">
        <f t="shared" si="20"/>
        <v>39554.986876077121</v>
      </c>
      <c r="K60" s="17">
        <f>SUM($J60:J$136)</f>
        <v>1060902.8865018915</v>
      </c>
      <c r="L60" s="19">
        <f t="shared" si="21"/>
        <v>26.820964189057189</v>
      </c>
      <c r="N60" s="6">
        <v>46</v>
      </c>
      <c r="O60" s="6">
        <f t="shared" si="12"/>
        <v>65</v>
      </c>
      <c r="P60" s="20">
        <f t="shared" si="13"/>
        <v>98357.876918413735</v>
      </c>
      <c r="Q60" s="20">
        <f t="shared" si="14"/>
        <v>98357.876918413735</v>
      </c>
      <c r="R60" s="5">
        <f t="shared" si="15"/>
        <v>99353.941707221704</v>
      </c>
      <c r="S60" s="5">
        <f t="shared" si="22"/>
        <v>3929943860.3156853</v>
      </c>
      <c r="T60" s="20">
        <f>SUM(S60:$S$127)</f>
        <v>103345148758.92717</v>
      </c>
      <c r="U60" s="6">
        <f t="shared" si="23"/>
        <v>26.296851159249293</v>
      </c>
    </row>
    <row r="61" spans="1:21" ht="12.5">
      <c r="A61" s="21">
        <v>47</v>
      </c>
      <c r="B61" s="17">
        <f>Absterbeordnung!C55</f>
        <v>98244.242488194912</v>
      </c>
      <c r="C61" s="18">
        <f t="shared" si="16"/>
        <v>0.39426836073618909</v>
      </c>
      <c r="D61" s="17">
        <f t="shared" si="17"/>
        <v>38734.596437589265</v>
      </c>
      <c r="E61" s="17">
        <f>SUM(D61:$D$136)</f>
        <v>1021347.8996258146</v>
      </c>
      <c r="F61" s="19">
        <f t="shared" si="18"/>
        <v>26.367846668325338</v>
      </c>
      <c r="G61" s="5"/>
      <c r="H61" s="17">
        <f>Absterbeordnung!C55</f>
        <v>98244.242488194912</v>
      </c>
      <c r="I61" s="18">
        <f t="shared" si="19"/>
        <v>0.39426836073618909</v>
      </c>
      <c r="J61" s="17">
        <f t="shared" si="20"/>
        <v>38734.596437589265</v>
      </c>
      <c r="K61" s="17">
        <f>SUM($J61:J$136)</f>
        <v>1021347.8996258146</v>
      </c>
      <c r="L61" s="19">
        <f t="shared" si="21"/>
        <v>26.367846668325338</v>
      </c>
      <c r="N61" s="6">
        <v>47</v>
      </c>
      <c r="O61" s="6">
        <f t="shared" si="12"/>
        <v>66</v>
      </c>
      <c r="P61" s="20">
        <f t="shared" si="13"/>
        <v>98244.242488194912</v>
      </c>
      <c r="Q61" s="20">
        <f t="shared" si="14"/>
        <v>98244.242488194912</v>
      </c>
      <c r="R61" s="5">
        <f t="shared" si="15"/>
        <v>99332.909308587448</v>
      </c>
      <c r="S61" s="5">
        <f t="shared" si="22"/>
        <v>3847620155.0397887</v>
      </c>
      <c r="T61" s="20">
        <f>SUM(S61:$S$127)</f>
        <v>99415204898.611481</v>
      </c>
      <c r="U61" s="6">
        <f t="shared" si="23"/>
        <v>25.838102747328865</v>
      </c>
    </row>
    <row r="62" spans="1:21" ht="12.5">
      <c r="A62" s="21">
        <v>48</v>
      </c>
      <c r="B62" s="17">
        <f>Absterbeordnung!C56</f>
        <v>98113.605930660968</v>
      </c>
      <c r="C62" s="18">
        <f t="shared" si="16"/>
        <v>0.38653760856489122</v>
      </c>
      <c r="D62" s="17">
        <f t="shared" si="17"/>
        <v>37924.598604115818</v>
      </c>
      <c r="E62" s="17">
        <f>SUM(D62:$D$136)</f>
        <v>982613.30318822537</v>
      </c>
      <c r="F62" s="19">
        <f t="shared" si="18"/>
        <v>25.90965598464069</v>
      </c>
      <c r="G62" s="5"/>
      <c r="H62" s="17">
        <f>Absterbeordnung!C56</f>
        <v>98113.605930660968</v>
      </c>
      <c r="I62" s="18">
        <f t="shared" si="19"/>
        <v>0.38653760856489122</v>
      </c>
      <c r="J62" s="17">
        <f t="shared" si="20"/>
        <v>37924.598604115818</v>
      </c>
      <c r="K62" s="17">
        <f>SUM($J62:J$136)</f>
        <v>982613.30318822537</v>
      </c>
      <c r="L62" s="19">
        <f t="shared" si="21"/>
        <v>25.90965598464069</v>
      </c>
      <c r="N62" s="6">
        <v>48</v>
      </c>
      <c r="O62" s="6">
        <f t="shared" si="12"/>
        <v>67</v>
      </c>
      <c r="P62" s="20">
        <f t="shared" si="13"/>
        <v>98113.605930660968</v>
      </c>
      <c r="Q62" s="20">
        <f t="shared" si="14"/>
        <v>98113.605930660968</v>
      </c>
      <c r="R62" s="5">
        <f t="shared" si="15"/>
        <v>99311.169490779343</v>
      </c>
      <c r="S62" s="5">
        <f t="shared" si="22"/>
        <v>3766336239.8431196</v>
      </c>
      <c r="T62" s="20">
        <f>SUM(S62:$S$127)</f>
        <v>95567584743.571701</v>
      </c>
      <c r="U62" s="6">
        <f t="shared" si="23"/>
        <v>25.37415107355163</v>
      </c>
    </row>
    <row r="63" spans="1:21" ht="12.5">
      <c r="A63" s="21">
        <v>49</v>
      </c>
      <c r="B63" s="17">
        <f>Absterbeordnung!C57</f>
        <v>97971.415186843908</v>
      </c>
      <c r="C63" s="18">
        <f t="shared" si="16"/>
        <v>0.37895843976950117</v>
      </c>
      <c r="D63" s="17">
        <f t="shared" si="17"/>
        <v>37127.094641216376</v>
      </c>
      <c r="E63" s="17">
        <f>SUM(D63:$D$136)</f>
        <v>944688.70458410948</v>
      </c>
      <c r="F63" s="19">
        <f t="shared" si="18"/>
        <v>25.444724768077332</v>
      </c>
      <c r="G63" s="5"/>
      <c r="H63" s="17">
        <f>Absterbeordnung!C57</f>
        <v>97971.415186843908</v>
      </c>
      <c r="I63" s="18">
        <f t="shared" si="19"/>
        <v>0.37895843976950117</v>
      </c>
      <c r="J63" s="17">
        <f t="shared" si="20"/>
        <v>37127.094641216376</v>
      </c>
      <c r="K63" s="17">
        <f>SUM($J63:J$136)</f>
        <v>944688.70458410948</v>
      </c>
      <c r="L63" s="19">
        <f t="shared" si="21"/>
        <v>25.444724768077332</v>
      </c>
      <c r="N63" s="6">
        <v>49</v>
      </c>
      <c r="O63" s="6">
        <f t="shared" si="12"/>
        <v>68</v>
      </c>
      <c r="P63" s="20">
        <f t="shared" si="13"/>
        <v>97971.415186843908</v>
      </c>
      <c r="Q63" s="20">
        <f t="shared" si="14"/>
        <v>97971.415186843908</v>
      </c>
      <c r="R63" s="5">
        <f t="shared" si="15"/>
        <v>99286.381855775791</v>
      </c>
      <c r="S63" s="5">
        <f t="shared" si="22"/>
        <v>3686214895.7433367</v>
      </c>
      <c r="T63" s="20">
        <f>SUM(S63:$S$127)</f>
        <v>91801248503.728577</v>
      </c>
      <c r="U63" s="6">
        <f t="shared" si="23"/>
        <v>24.903932923101209</v>
      </c>
    </row>
    <row r="64" spans="1:21" ht="12.5">
      <c r="A64" s="21">
        <v>50</v>
      </c>
      <c r="B64" s="17">
        <f>Absterbeordnung!C58</f>
        <v>97814.22774144815</v>
      </c>
      <c r="C64" s="18">
        <f t="shared" si="16"/>
        <v>0.37152788212696192</v>
      </c>
      <c r="D64" s="17">
        <f t="shared" si="17"/>
        <v>36340.712874664554</v>
      </c>
      <c r="E64" s="17">
        <f>SUM(D64:$D$136)</f>
        <v>907561.60994289292</v>
      </c>
      <c r="F64" s="19">
        <f t="shared" si="18"/>
        <v>24.973687584857821</v>
      </c>
      <c r="G64" s="5"/>
      <c r="H64" s="17">
        <f>Absterbeordnung!C58</f>
        <v>97814.22774144815</v>
      </c>
      <c r="I64" s="18">
        <f t="shared" si="19"/>
        <v>0.37152788212696192</v>
      </c>
      <c r="J64" s="17">
        <f t="shared" si="20"/>
        <v>36340.712874664554</v>
      </c>
      <c r="K64" s="17">
        <f>SUM($J64:J$136)</f>
        <v>907561.60994289292</v>
      </c>
      <c r="L64" s="19">
        <f t="shared" si="21"/>
        <v>24.973687584857821</v>
      </c>
      <c r="N64" s="6">
        <v>50</v>
      </c>
      <c r="O64" s="6">
        <f t="shared" si="12"/>
        <v>69</v>
      </c>
      <c r="P64" s="20">
        <f t="shared" si="13"/>
        <v>97814.22774144815</v>
      </c>
      <c r="Q64" s="20">
        <f t="shared" si="14"/>
        <v>97814.22774144815</v>
      </c>
      <c r="R64" s="5">
        <f t="shared" si="15"/>
        <v>99261.435182377551</v>
      </c>
      <c r="S64" s="5">
        <f t="shared" si="22"/>
        <v>3607231315.4899096</v>
      </c>
      <c r="T64" s="20">
        <f>SUM(S64:$S$127)</f>
        <v>88115033607.985229</v>
      </c>
      <c r="U64" s="6">
        <f t="shared" si="23"/>
        <v>24.427331075112395</v>
      </c>
    </row>
    <row r="65" spans="1:21" ht="12.5">
      <c r="A65" s="21">
        <v>51</v>
      </c>
      <c r="B65" s="17">
        <f>Absterbeordnung!C59</f>
        <v>97641.979605158165</v>
      </c>
      <c r="C65" s="18">
        <f t="shared" si="16"/>
        <v>0.36424302169309997</v>
      </c>
      <c r="D65" s="17">
        <f t="shared" si="17"/>
        <v>35565.409695478847</v>
      </c>
      <c r="E65" s="17">
        <f>SUM(D65:$D$136)</f>
        <v>871220.89706822822</v>
      </c>
      <c r="F65" s="19">
        <f t="shared" si="18"/>
        <v>24.496298637577052</v>
      </c>
      <c r="G65" s="5"/>
      <c r="H65" s="17">
        <f>Absterbeordnung!C59</f>
        <v>97641.979605158165</v>
      </c>
      <c r="I65" s="18">
        <f t="shared" si="19"/>
        <v>0.36424302169309997</v>
      </c>
      <c r="J65" s="17">
        <f t="shared" si="20"/>
        <v>35565.409695478847</v>
      </c>
      <c r="K65" s="17">
        <f>SUM($J65:J$136)</f>
        <v>871220.89706822822</v>
      </c>
      <c r="L65" s="19">
        <f t="shared" si="21"/>
        <v>24.496298637577052</v>
      </c>
      <c r="N65" s="6">
        <v>51</v>
      </c>
      <c r="O65" s="6">
        <f t="shared" si="12"/>
        <v>70</v>
      </c>
      <c r="P65" s="20">
        <f t="shared" si="13"/>
        <v>97641.979605158165</v>
      </c>
      <c r="Q65" s="20">
        <f t="shared" si="14"/>
        <v>97641.979605158165</v>
      </c>
      <c r="R65" s="5">
        <f t="shared" si="15"/>
        <v>99234.156835802278</v>
      </c>
      <c r="S65" s="5">
        <f t="shared" si="22"/>
        <v>3529303443.6507111</v>
      </c>
      <c r="T65" s="20">
        <f>SUM(S65:$S$127)</f>
        <v>84507802292.495316</v>
      </c>
      <c r="U65" s="6">
        <f t="shared" si="23"/>
        <v>23.944612199477088</v>
      </c>
    </row>
    <row r="66" spans="1:21" ht="12.5">
      <c r="A66" s="21">
        <v>52</v>
      </c>
      <c r="B66" s="17">
        <f>Absterbeordnung!C60</f>
        <v>97452.338803408813</v>
      </c>
      <c r="C66" s="18">
        <f t="shared" si="16"/>
        <v>0.35710100165990188</v>
      </c>
      <c r="D66" s="17">
        <f t="shared" si="17"/>
        <v>34800.327800797415</v>
      </c>
      <c r="E66" s="17">
        <f>SUM(D66:$D$136)</f>
        <v>835655.4873727496</v>
      </c>
      <c r="F66" s="19">
        <f t="shared" si="18"/>
        <v>24.012862526932903</v>
      </c>
      <c r="G66" s="5"/>
      <c r="H66" s="17">
        <f>Absterbeordnung!C60</f>
        <v>97452.338803408813</v>
      </c>
      <c r="I66" s="18">
        <f t="shared" si="19"/>
        <v>0.35710100165990188</v>
      </c>
      <c r="J66" s="17">
        <f t="shared" si="20"/>
        <v>34800.327800797415</v>
      </c>
      <c r="K66" s="17">
        <f>SUM($J66:J$136)</f>
        <v>835655.4873727496</v>
      </c>
      <c r="L66" s="19">
        <f t="shared" si="21"/>
        <v>24.012862526932903</v>
      </c>
      <c r="N66" s="6">
        <v>52</v>
      </c>
      <c r="O66" s="6">
        <f t="shared" si="12"/>
        <v>71</v>
      </c>
      <c r="P66" s="20">
        <f t="shared" si="13"/>
        <v>97452.338803408813</v>
      </c>
      <c r="Q66" s="20">
        <f t="shared" si="14"/>
        <v>97452.338803408813</v>
      </c>
      <c r="R66" s="5">
        <f t="shared" si="15"/>
        <v>99201.722422127961</v>
      </c>
      <c r="S66" s="5">
        <f t="shared" si="22"/>
        <v>3452252458.6937675</v>
      </c>
      <c r="T66" s="20">
        <f>SUM(S66:$S$127)</f>
        <v>80978498848.84462</v>
      </c>
      <c r="U66" s="6">
        <f t="shared" si="23"/>
        <v>23.456714078055736</v>
      </c>
    </row>
    <row r="67" spans="1:21" ht="12.5">
      <c r="A67" s="21">
        <v>53</v>
      </c>
      <c r="B67" s="17">
        <f>Absterbeordnung!C61</f>
        <v>97247.235984500279</v>
      </c>
      <c r="C67" s="18">
        <f t="shared" si="16"/>
        <v>0.35009902123519798</v>
      </c>
      <c r="D67" s="17">
        <f t="shared" si="17"/>
        <v>34046.162136001876</v>
      </c>
      <c r="E67" s="17">
        <f>SUM(D67:$D$136)</f>
        <v>800855.15957195207</v>
      </c>
      <c r="F67" s="19">
        <f t="shared" si="18"/>
        <v>23.522626614207812</v>
      </c>
      <c r="G67" s="5"/>
      <c r="H67" s="17">
        <f>Absterbeordnung!C61</f>
        <v>97247.235984500279</v>
      </c>
      <c r="I67" s="18">
        <f t="shared" si="19"/>
        <v>0.35009902123519798</v>
      </c>
      <c r="J67" s="17">
        <f t="shared" si="20"/>
        <v>34046.162136001876</v>
      </c>
      <c r="K67" s="17">
        <f>SUM($J67:J$136)</f>
        <v>800855.15957195207</v>
      </c>
      <c r="L67" s="19">
        <f t="shared" si="21"/>
        <v>23.522626614207812</v>
      </c>
      <c r="N67" s="6">
        <v>53</v>
      </c>
      <c r="O67" s="6">
        <f t="shared" si="12"/>
        <v>72</v>
      </c>
      <c r="P67" s="20">
        <f t="shared" si="13"/>
        <v>97247.235984500279</v>
      </c>
      <c r="Q67" s="20">
        <f t="shared" si="14"/>
        <v>97247.235984500279</v>
      </c>
      <c r="R67" s="5">
        <f t="shared" si="15"/>
        <v>99168.834500279467</v>
      </c>
      <c r="S67" s="5">
        <f t="shared" si="22"/>
        <v>3376318218.2348509</v>
      </c>
      <c r="T67" s="20">
        <f>SUM(S67:$S$127)</f>
        <v>77526246390.150848</v>
      </c>
      <c r="U67" s="6">
        <f t="shared" si="23"/>
        <v>22.961771189530175</v>
      </c>
    </row>
    <row r="68" spans="1:21" ht="12.5">
      <c r="A68" s="21">
        <v>54</v>
      </c>
      <c r="B68" s="17">
        <f>Absterbeordnung!C62</f>
        <v>97019.409177114416</v>
      </c>
      <c r="C68" s="18">
        <f t="shared" si="16"/>
        <v>0.34323433454431168</v>
      </c>
      <c r="D68" s="17">
        <f t="shared" si="17"/>
        <v>33300.392346789151</v>
      </c>
      <c r="E68" s="17">
        <f>SUM(D68:$D$136)</f>
        <v>766808.99743595032</v>
      </c>
      <c r="F68" s="19">
        <f t="shared" si="18"/>
        <v>23.027025911599708</v>
      </c>
      <c r="G68" s="5"/>
      <c r="H68" s="17">
        <f>Absterbeordnung!C62</f>
        <v>97019.409177114416</v>
      </c>
      <c r="I68" s="18">
        <f t="shared" si="19"/>
        <v>0.34323433454431168</v>
      </c>
      <c r="J68" s="17">
        <f t="shared" si="20"/>
        <v>33300.392346789151</v>
      </c>
      <c r="K68" s="17">
        <f>SUM($J68:J$136)</f>
        <v>766808.99743595032</v>
      </c>
      <c r="L68" s="19">
        <f t="shared" si="21"/>
        <v>23.027025911599708</v>
      </c>
      <c r="N68" s="6">
        <v>54</v>
      </c>
      <c r="O68" s="6">
        <f t="shared" si="12"/>
        <v>73</v>
      </c>
      <c r="P68" s="20">
        <f t="shared" si="13"/>
        <v>97019.409177114416</v>
      </c>
      <c r="Q68" s="20">
        <f t="shared" si="14"/>
        <v>97019.409177114416</v>
      </c>
      <c r="R68" s="5">
        <f t="shared" si="15"/>
        <v>99132.187840739934</v>
      </c>
      <c r="S68" s="5">
        <f t="shared" si="22"/>
        <v>3301140749.2922411</v>
      </c>
      <c r="T68" s="20">
        <f>SUM(S68:$S$127)</f>
        <v>74149928171.915985</v>
      </c>
      <c r="U68" s="6">
        <f t="shared" si="23"/>
        <v>22.46191053435501</v>
      </c>
    </row>
    <row r="69" spans="1:21" ht="12.5">
      <c r="A69" s="21">
        <v>55</v>
      </c>
      <c r="B69" s="17">
        <f>Absterbeordnung!C63</f>
        <v>96769.159789569385</v>
      </c>
      <c r="C69" s="18">
        <f t="shared" si="16"/>
        <v>0.33650424955324687</v>
      </c>
      <c r="D69" s="17">
        <f t="shared" si="17"/>
        <v>32563.233494887278</v>
      </c>
      <c r="E69" s="17">
        <f>SUM(D69:$D$136)</f>
        <v>733508.6050891612</v>
      </c>
      <c r="F69" s="19">
        <f t="shared" si="18"/>
        <v>22.525668564343547</v>
      </c>
      <c r="G69" s="5"/>
      <c r="H69" s="17">
        <f>Absterbeordnung!C63</f>
        <v>96769.159789569385</v>
      </c>
      <c r="I69" s="18">
        <f t="shared" si="19"/>
        <v>0.33650424955324687</v>
      </c>
      <c r="J69" s="17">
        <f t="shared" si="20"/>
        <v>32563.233494887278</v>
      </c>
      <c r="K69" s="17">
        <f>SUM($J69:J$136)</f>
        <v>733508.6050891612</v>
      </c>
      <c r="L69" s="19">
        <f t="shared" si="21"/>
        <v>22.525668564343547</v>
      </c>
      <c r="N69" s="6">
        <v>55</v>
      </c>
      <c r="O69" s="6">
        <f t="shared" si="12"/>
        <v>74</v>
      </c>
      <c r="P69" s="20">
        <f t="shared" si="13"/>
        <v>96769.159789569385</v>
      </c>
      <c r="Q69" s="20">
        <f t="shared" si="14"/>
        <v>96769.159789569385</v>
      </c>
      <c r="R69" s="5">
        <f t="shared" si="15"/>
        <v>99089.922708516708</v>
      </c>
      <c r="S69" s="5">
        <f t="shared" si="22"/>
        <v>3226688290.1477628</v>
      </c>
      <c r="T69" s="20">
        <f>SUM(S69:$S$127)</f>
        <v>70848787422.623749</v>
      </c>
      <c r="U69" s="6">
        <f t="shared" si="23"/>
        <v>21.957121683848584</v>
      </c>
    </row>
    <row r="70" spans="1:21" ht="12.5">
      <c r="A70" s="21">
        <v>56</v>
      </c>
      <c r="B70" s="17">
        <f>Absterbeordnung!C64</f>
        <v>96495.642591804281</v>
      </c>
      <c r="C70" s="18">
        <f t="shared" si="16"/>
        <v>0.3299061270129871</v>
      </c>
      <c r="D70" s="17">
        <f t="shared" si="17"/>
        <v>31834.503721091591</v>
      </c>
      <c r="E70" s="17">
        <f>SUM(D70:$D$136)</f>
        <v>700945.37159427407</v>
      </c>
      <c r="F70" s="19">
        <f t="shared" si="18"/>
        <v>22.018416801323358</v>
      </c>
      <c r="G70" s="5"/>
      <c r="H70" s="17">
        <f>Absterbeordnung!C64</f>
        <v>96495.642591804281</v>
      </c>
      <c r="I70" s="18">
        <f t="shared" si="19"/>
        <v>0.3299061270129871</v>
      </c>
      <c r="J70" s="17">
        <f t="shared" si="20"/>
        <v>31834.503721091591</v>
      </c>
      <c r="K70" s="17">
        <f>SUM($J70:J$136)</f>
        <v>700945.37159427407</v>
      </c>
      <c r="L70" s="19">
        <f t="shared" si="21"/>
        <v>22.018416801323358</v>
      </c>
      <c r="N70" s="6">
        <v>56</v>
      </c>
      <c r="O70" s="6">
        <f t="shared" si="12"/>
        <v>75</v>
      </c>
      <c r="P70" s="20">
        <f t="shared" si="13"/>
        <v>96495.642591804281</v>
      </c>
      <c r="Q70" s="20">
        <f t="shared" si="14"/>
        <v>96495.642591804281</v>
      </c>
      <c r="R70" s="5">
        <f t="shared" si="15"/>
        <v>99043.02737770573</v>
      </c>
      <c r="S70" s="5">
        <f t="shared" si="22"/>
        <v>3152985623.6037498</v>
      </c>
      <c r="T70" s="20">
        <f>SUM(S70:$S$127)</f>
        <v>67622099132.475952</v>
      </c>
      <c r="U70" s="6">
        <f t="shared" si="23"/>
        <v>21.447005221414969</v>
      </c>
    </row>
    <row r="71" spans="1:21" ht="12.5">
      <c r="A71" s="21">
        <v>57</v>
      </c>
      <c r="B71" s="17">
        <f>Absterbeordnung!C65</f>
        <v>96191.228638001878</v>
      </c>
      <c r="C71" s="18">
        <f t="shared" si="16"/>
        <v>0.32343737942449713</v>
      </c>
      <c r="D71" s="17">
        <f t="shared" si="17"/>
        <v>31111.838914297969</v>
      </c>
      <c r="E71" s="17">
        <f>SUM(D71:$D$136)</f>
        <v>669110.86787318217</v>
      </c>
      <c r="F71" s="19">
        <f t="shared" si="18"/>
        <v>21.50663191964783</v>
      </c>
      <c r="G71" s="5"/>
      <c r="H71" s="17">
        <f>Absterbeordnung!C65</f>
        <v>96191.228638001878</v>
      </c>
      <c r="I71" s="18">
        <f t="shared" si="19"/>
        <v>0.32343737942449713</v>
      </c>
      <c r="J71" s="17">
        <f t="shared" si="20"/>
        <v>31111.838914297969</v>
      </c>
      <c r="K71" s="17">
        <f>SUM($J71:J$136)</f>
        <v>669110.86787318217</v>
      </c>
      <c r="L71" s="19">
        <f t="shared" si="21"/>
        <v>21.50663191964783</v>
      </c>
      <c r="N71" s="6">
        <v>57</v>
      </c>
      <c r="O71" s="6">
        <f t="shared" si="12"/>
        <v>76</v>
      </c>
      <c r="P71" s="20">
        <f t="shared" si="13"/>
        <v>96191.228638001878</v>
      </c>
      <c r="Q71" s="20">
        <f t="shared" si="14"/>
        <v>96191.228638001878</v>
      </c>
      <c r="R71" s="5">
        <f t="shared" si="15"/>
        <v>98991.51120931383</v>
      </c>
      <c r="S71" s="5">
        <f t="shared" si="22"/>
        <v>3079807950.6270933</v>
      </c>
      <c r="T71" s="20">
        <f>SUM(S71:$S$127)</f>
        <v>64469113508.872208</v>
      </c>
      <c r="U71" s="6">
        <f t="shared" si="23"/>
        <v>20.932835599617622</v>
      </c>
    </row>
    <row r="72" spans="1:21" ht="12.5">
      <c r="A72" s="21">
        <v>58</v>
      </c>
      <c r="B72" s="17">
        <f>Absterbeordnung!C66</f>
        <v>95855.725203806724</v>
      </c>
      <c r="C72" s="18">
        <f t="shared" si="16"/>
        <v>0.31709547002401678</v>
      </c>
      <c r="D72" s="17">
        <f t="shared" si="17"/>
        <v>30395.416237994086</v>
      </c>
      <c r="E72" s="17">
        <f>SUM(D72:$D$136)</f>
        <v>637999.02895888418</v>
      </c>
      <c r="F72" s="19">
        <f t="shared" si="18"/>
        <v>20.989975066088725</v>
      </c>
      <c r="G72" s="5"/>
      <c r="H72" s="17">
        <f>Absterbeordnung!C66</f>
        <v>95855.725203806724</v>
      </c>
      <c r="I72" s="18">
        <f t="shared" si="19"/>
        <v>0.31709547002401678</v>
      </c>
      <c r="J72" s="17">
        <f t="shared" si="20"/>
        <v>30395.416237994086</v>
      </c>
      <c r="K72" s="17">
        <f>SUM($J72:J$136)</f>
        <v>637999.02895888418</v>
      </c>
      <c r="L72" s="19">
        <f t="shared" si="21"/>
        <v>20.989975066088725</v>
      </c>
      <c r="N72" s="6">
        <v>58</v>
      </c>
      <c r="O72" s="6">
        <f t="shared" si="12"/>
        <v>77</v>
      </c>
      <c r="P72" s="20">
        <f t="shared" si="13"/>
        <v>95855.725203806724</v>
      </c>
      <c r="Q72" s="20">
        <f t="shared" si="14"/>
        <v>95855.725203806724</v>
      </c>
      <c r="R72" s="5">
        <f t="shared" si="15"/>
        <v>98935.359334128632</v>
      </c>
      <c r="S72" s="5">
        <f t="shared" si="22"/>
        <v>3007181427.616353</v>
      </c>
      <c r="T72" s="20">
        <f>SUM(S72:$S$127)</f>
        <v>61389305558.245102</v>
      </c>
      <c r="U72" s="6">
        <f t="shared" si="23"/>
        <v>20.414234071306243</v>
      </c>
    </row>
    <row r="73" spans="1:21" ht="12.5">
      <c r="A73" s="21">
        <v>59</v>
      </c>
      <c r="B73" s="17">
        <f>Absterbeordnung!C67</f>
        <v>95482.820199456852</v>
      </c>
      <c r="C73" s="18">
        <f t="shared" si="16"/>
        <v>0.3108779117882518</v>
      </c>
      <c r="D73" s="17">
        <f t="shared" si="17"/>
        <v>29683.499755260254</v>
      </c>
      <c r="E73" s="17">
        <f>SUM(D73:$D$136)</f>
        <v>607603.61272089009</v>
      </c>
      <c r="F73" s="19">
        <f t="shared" si="18"/>
        <v>20.469406159333211</v>
      </c>
      <c r="G73" s="5"/>
      <c r="H73" s="17">
        <f>Absterbeordnung!C67</f>
        <v>95482.820199456852</v>
      </c>
      <c r="I73" s="18">
        <f t="shared" si="19"/>
        <v>0.3108779117882518</v>
      </c>
      <c r="J73" s="17">
        <f t="shared" si="20"/>
        <v>29683.499755260254</v>
      </c>
      <c r="K73" s="17">
        <f>SUM($J73:J$136)</f>
        <v>607603.61272089009</v>
      </c>
      <c r="L73" s="19">
        <f t="shared" si="21"/>
        <v>20.469406159333211</v>
      </c>
      <c r="N73" s="6">
        <v>59</v>
      </c>
      <c r="O73" s="6">
        <f t="shared" si="12"/>
        <v>78</v>
      </c>
      <c r="P73" s="20">
        <f t="shared" si="13"/>
        <v>95482.820199456852</v>
      </c>
      <c r="Q73" s="20">
        <f t="shared" si="14"/>
        <v>95482.820199456852</v>
      </c>
      <c r="R73" s="5">
        <f t="shared" si="15"/>
        <v>98869.49090666257</v>
      </c>
      <c r="S73" s="5">
        <f t="shared" si="22"/>
        <v>2934792509.1306243</v>
      </c>
      <c r="T73" s="20">
        <f>SUM(S73:$S$127)</f>
        <v>58382124130.628754</v>
      </c>
      <c r="U73" s="6">
        <f t="shared" si="23"/>
        <v>19.893101113278817</v>
      </c>
    </row>
    <row r="74" spans="1:21" ht="12.5">
      <c r="A74" s="21">
        <v>60</v>
      </c>
      <c r="B74" s="17">
        <f>Absterbeordnung!C68</f>
        <v>95076.766700589098</v>
      </c>
      <c r="C74" s="18">
        <f t="shared" si="16"/>
        <v>0.30478226645907031</v>
      </c>
      <c r="D74" s="17">
        <f t="shared" si="17"/>
        <v>28977.712442605811</v>
      </c>
      <c r="E74" s="17">
        <f>SUM(D74:$D$136)</f>
        <v>577920.11296562979</v>
      </c>
      <c r="F74" s="19">
        <f t="shared" si="18"/>
        <v>19.943607146708938</v>
      </c>
      <c r="G74" s="5"/>
      <c r="H74" s="17">
        <f>Absterbeordnung!C68</f>
        <v>95076.766700589098</v>
      </c>
      <c r="I74" s="18">
        <f t="shared" si="19"/>
        <v>0.30478226645907031</v>
      </c>
      <c r="J74" s="17">
        <f t="shared" si="20"/>
        <v>28977.712442605811</v>
      </c>
      <c r="K74" s="17">
        <f>SUM($J74:J$136)</f>
        <v>577920.11296562979</v>
      </c>
      <c r="L74" s="19">
        <f t="shared" si="21"/>
        <v>19.943607146708938</v>
      </c>
      <c r="N74" s="6">
        <v>60</v>
      </c>
      <c r="O74" s="6">
        <f t="shared" si="12"/>
        <v>79</v>
      </c>
      <c r="P74" s="20">
        <f t="shared" si="13"/>
        <v>95076.766700589098</v>
      </c>
      <c r="Q74" s="20">
        <f t="shared" si="14"/>
        <v>95076.766700589098</v>
      </c>
      <c r="R74" s="5">
        <f t="shared" si="15"/>
        <v>98801.149434569423</v>
      </c>
      <c r="S74" s="5">
        <f t="shared" si="22"/>
        <v>2863031297.3138785</v>
      </c>
      <c r="T74" s="20">
        <f>SUM(S74:$S$127)</f>
        <v>55447331621.498131</v>
      </c>
      <c r="U74" s="6">
        <f t="shared" si="23"/>
        <v>19.366652286867875</v>
      </c>
    </row>
    <row r="75" spans="1:21" ht="12.5">
      <c r="A75" s="21">
        <v>61</v>
      </c>
      <c r="B75" s="17">
        <f>Absterbeordnung!C69</f>
        <v>94620.598300032463</v>
      </c>
      <c r="C75" s="18">
        <f t="shared" si="16"/>
        <v>0.29880614358732388</v>
      </c>
      <c r="D75" s="17">
        <f t="shared" si="17"/>
        <v>28273.216081957995</v>
      </c>
      <c r="E75" s="17">
        <f>SUM(D75:$D$136)</f>
        <v>548942.40052302415</v>
      </c>
      <c r="F75" s="19">
        <f t="shared" si="18"/>
        <v>19.415633472037907</v>
      </c>
      <c r="G75" s="5"/>
      <c r="H75" s="17">
        <f>Absterbeordnung!C69</f>
        <v>94620.598300032463</v>
      </c>
      <c r="I75" s="18">
        <f t="shared" si="19"/>
        <v>0.29880614358732388</v>
      </c>
      <c r="J75" s="17">
        <f t="shared" si="20"/>
        <v>28273.216081957995</v>
      </c>
      <c r="K75" s="17">
        <f>SUM($J75:J$136)</f>
        <v>548942.40052302415</v>
      </c>
      <c r="L75" s="19">
        <f t="shared" si="21"/>
        <v>19.415633472037907</v>
      </c>
      <c r="N75" s="6">
        <v>61</v>
      </c>
      <c r="O75" s="6">
        <f t="shared" si="12"/>
        <v>80</v>
      </c>
      <c r="P75" s="20">
        <f t="shared" si="13"/>
        <v>94620.598300032463</v>
      </c>
      <c r="Q75" s="20">
        <f t="shared" si="14"/>
        <v>94620.598300032463</v>
      </c>
      <c r="R75" s="5">
        <f t="shared" si="15"/>
        <v>98725.55456549018</v>
      </c>
      <c r="S75" s="5">
        <f t="shared" si="22"/>
        <v>2791288937.0412383</v>
      </c>
      <c r="T75" s="20">
        <f>SUM(S75:$S$127)</f>
        <v>52584300324.184258</v>
      </c>
      <c r="U75" s="6">
        <f t="shared" si="23"/>
        <v>18.838716274182467</v>
      </c>
    </row>
    <row r="76" spans="1:21" ht="12.5">
      <c r="A76" s="21">
        <v>62</v>
      </c>
      <c r="B76" s="17">
        <f>Absterbeordnung!C70</f>
        <v>94114.245819612857</v>
      </c>
      <c r="C76" s="18">
        <f t="shared" si="16"/>
        <v>0.29294719959541554</v>
      </c>
      <c r="D76" s="17">
        <f t="shared" si="17"/>
        <v>27570.504754890131</v>
      </c>
      <c r="E76" s="17">
        <f>SUM(D76:$D$136)</f>
        <v>520669.18444106641</v>
      </c>
      <c r="F76" s="19">
        <f t="shared" si="18"/>
        <v>18.885007331928382</v>
      </c>
      <c r="G76" s="5"/>
      <c r="H76" s="17">
        <f>Absterbeordnung!C70</f>
        <v>94114.245819612857</v>
      </c>
      <c r="I76" s="18">
        <f t="shared" si="19"/>
        <v>0.29294719959541554</v>
      </c>
      <c r="J76" s="17">
        <f t="shared" si="20"/>
        <v>27570.504754890131</v>
      </c>
      <c r="K76" s="17">
        <f>SUM($J76:J$136)</f>
        <v>520669.18444106641</v>
      </c>
      <c r="L76" s="19">
        <f t="shared" si="21"/>
        <v>18.885007331928382</v>
      </c>
      <c r="N76" s="6">
        <v>62</v>
      </c>
      <c r="O76" s="6">
        <f t="shared" si="12"/>
        <v>81</v>
      </c>
      <c r="P76" s="20">
        <f t="shared" si="13"/>
        <v>94114.245819612857</v>
      </c>
      <c r="Q76" s="20">
        <f t="shared" si="14"/>
        <v>94114.245819612857</v>
      </c>
      <c r="R76" s="5">
        <f t="shared" si="15"/>
        <v>98644.840644516342</v>
      </c>
      <c r="S76" s="5">
        <f t="shared" si="22"/>
        <v>2719688048.035017</v>
      </c>
      <c r="T76" s="20">
        <f>SUM(S76:$S$127)</f>
        <v>49793011387.143021</v>
      </c>
      <c r="U76" s="6">
        <f t="shared" si="23"/>
        <v>18.308353939018346</v>
      </c>
    </row>
    <row r="77" spans="1:21" ht="12.5">
      <c r="A77" s="21">
        <v>63</v>
      </c>
      <c r="B77" s="17">
        <f>Absterbeordnung!C71</f>
        <v>93556.609444106231</v>
      </c>
      <c r="C77" s="18">
        <f t="shared" si="16"/>
        <v>0.28720313685825061</v>
      </c>
      <c r="D77" s="17">
        <f t="shared" si="17"/>
        <v>26869.751706169543</v>
      </c>
      <c r="E77" s="17">
        <f>SUM(D77:$D$136)</f>
        <v>493098.67968617624</v>
      </c>
      <c r="F77" s="19">
        <f t="shared" si="18"/>
        <v>18.351441616520642</v>
      </c>
      <c r="G77" s="5"/>
      <c r="H77" s="17">
        <f>Absterbeordnung!C71</f>
        <v>93556.609444106231</v>
      </c>
      <c r="I77" s="18">
        <f t="shared" si="19"/>
        <v>0.28720313685825061</v>
      </c>
      <c r="J77" s="17">
        <f t="shared" si="20"/>
        <v>26869.751706169543</v>
      </c>
      <c r="K77" s="17">
        <f>SUM($J77:J$136)</f>
        <v>493098.67968617624</v>
      </c>
      <c r="L77" s="19">
        <f t="shared" si="21"/>
        <v>18.351441616520642</v>
      </c>
      <c r="N77" s="6">
        <v>63</v>
      </c>
      <c r="O77" s="6">
        <f t="shared" si="12"/>
        <v>82</v>
      </c>
      <c r="P77" s="20">
        <f t="shared" si="13"/>
        <v>93556.609444106231</v>
      </c>
      <c r="Q77" s="20">
        <f t="shared" si="14"/>
        <v>93556.609444106231</v>
      </c>
      <c r="R77" s="5">
        <f t="shared" si="15"/>
        <v>98556.437459574605</v>
      </c>
      <c r="S77" s="5">
        <f t="shared" si="22"/>
        <v>2648187003.5833964</v>
      </c>
      <c r="T77" s="20">
        <f>SUM(S77:$S$127)</f>
        <v>47073323339.108002</v>
      </c>
      <c r="U77" s="6">
        <f t="shared" si="23"/>
        <v>17.775679465011606</v>
      </c>
    </row>
    <row r="78" spans="1:21" ht="12.5">
      <c r="A78" s="21">
        <v>64</v>
      </c>
      <c r="B78" s="17">
        <f>Absterbeordnung!C72</f>
        <v>92939.082473870949</v>
      </c>
      <c r="C78" s="18">
        <f t="shared" si="16"/>
        <v>0.28157170280220639</v>
      </c>
      <c r="D78" s="17">
        <f t="shared" si="17"/>
        <v>26169.015709042538</v>
      </c>
      <c r="E78" s="17">
        <f>SUM(D78:$D$136)</f>
        <v>466228.92798000667</v>
      </c>
      <c r="F78" s="19">
        <f t="shared" si="18"/>
        <v>17.816066647814509</v>
      </c>
      <c r="G78" s="5"/>
      <c r="H78" s="17">
        <f>Absterbeordnung!C72</f>
        <v>92939.082473870949</v>
      </c>
      <c r="I78" s="18">
        <f t="shared" si="19"/>
        <v>0.28157170280220639</v>
      </c>
      <c r="J78" s="17">
        <f t="shared" si="20"/>
        <v>26169.015709042538</v>
      </c>
      <c r="K78" s="17">
        <f>SUM($J78:J$136)</f>
        <v>466228.92798000667</v>
      </c>
      <c r="L78" s="19">
        <f t="shared" si="21"/>
        <v>17.816066647814509</v>
      </c>
      <c r="N78" s="6">
        <v>64</v>
      </c>
      <c r="O78" s="6">
        <f t="shared" ref="O78:O109" si="24">N78+$B$3</f>
        <v>83</v>
      </c>
      <c r="P78" s="20">
        <f t="shared" ref="P78:P109" si="25">B78</f>
        <v>92939.082473870949</v>
      </c>
      <c r="Q78" s="20">
        <f t="shared" ref="Q78:Q109" si="26">B78</f>
        <v>92939.082473870949</v>
      </c>
      <c r="R78" s="5">
        <f t="shared" ref="R78:R109" si="27">LOOKUP(N78,$O$14:$O$136,$Q$14:$Q$136)</f>
        <v>98460.292801211981</v>
      </c>
      <c r="S78" s="5">
        <f t="shared" si="22"/>
        <v>2576608949.0318441</v>
      </c>
      <c r="T78" s="20">
        <f>SUM(S78:$S$127)</f>
        <v>44425136335.524612</v>
      </c>
      <c r="U78" s="6">
        <f t="shared" si="23"/>
        <v>17.241706915679725</v>
      </c>
    </row>
    <row r="79" spans="1:21" ht="12.5">
      <c r="A79" s="21">
        <v>65</v>
      </c>
      <c r="B79" s="17">
        <f>Absterbeordnung!C73</f>
        <v>92246.723803170447</v>
      </c>
      <c r="C79" s="18">
        <f t="shared" ref="C79:C110" si="28">1/(((1+($B$5/100))^A79))</f>
        <v>0.27605068902177099</v>
      </c>
      <c r="D79" s="17">
        <f t="shared" ref="D79:D110" si="29">B79*C79</f>
        <v>25464.771665866207</v>
      </c>
      <c r="E79" s="17">
        <f>SUM(D79:$D$136)</f>
        <v>440059.91227096412</v>
      </c>
      <c r="F79" s="19">
        <f t="shared" ref="F79:F110" si="30">E79/D79</f>
        <v>17.281125393354085</v>
      </c>
      <c r="G79" s="5"/>
      <c r="H79" s="17">
        <f>Absterbeordnung!C73</f>
        <v>92246.723803170447</v>
      </c>
      <c r="I79" s="18">
        <f t="shared" ref="I79:I110" si="31">1/(((1+($B$5/100))^A79))</f>
        <v>0.27605068902177099</v>
      </c>
      <c r="J79" s="17">
        <f t="shared" ref="J79:J110" si="32">H79*I79</f>
        <v>25464.771665866207</v>
      </c>
      <c r="K79" s="17">
        <f>SUM($J79:J$136)</f>
        <v>440059.91227096412</v>
      </c>
      <c r="L79" s="19">
        <f t="shared" ref="L79:L110" si="33">K79/J79</f>
        <v>17.281125393354085</v>
      </c>
      <c r="N79" s="6">
        <v>65</v>
      </c>
      <c r="O79" s="6">
        <f t="shared" si="24"/>
        <v>84</v>
      </c>
      <c r="P79" s="20">
        <f t="shared" si="25"/>
        <v>92246.723803170447</v>
      </c>
      <c r="Q79" s="20">
        <f t="shared" si="26"/>
        <v>92246.723803170447</v>
      </c>
      <c r="R79" s="5">
        <f t="shared" si="27"/>
        <v>98357.876918413735</v>
      </c>
      <c r="S79" s="5">
        <f t="shared" ref="S79:S110" si="34">P79*R79*I79</f>
        <v>2504660877.2667775</v>
      </c>
      <c r="T79" s="20">
        <f>SUM(S79:$S$136)</f>
        <v>41848527386.492767</v>
      </c>
      <c r="U79" s="6">
        <f t="shared" ref="U79:U110" si="35">T79/S79</f>
        <v>16.708260893251211</v>
      </c>
    </row>
    <row r="80" spans="1:21" ht="12.5">
      <c r="A80" s="21">
        <v>66</v>
      </c>
      <c r="B80" s="17">
        <f>Absterbeordnung!C74</f>
        <v>91501.65552627157</v>
      </c>
      <c r="C80" s="18">
        <f t="shared" si="28"/>
        <v>0.27063793041350098</v>
      </c>
      <c r="D80" s="17">
        <f t="shared" si="29"/>
        <v>24763.818681039222</v>
      </c>
      <c r="E80" s="17">
        <f>SUM(D80:$D$136)</f>
        <v>414595.14060509793</v>
      </c>
      <c r="F80" s="19">
        <f t="shared" si="30"/>
        <v>16.741971258355996</v>
      </c>
      <c r="G80" s="5"/>
      <c r="H80" s="17">
        <f>Absterbeordnung!C74</f>
        <v>91501.65552627157</v>
      </c>
      <c r="I80" s="18">
        <f t="shared" si="31"/>
        <v>0.27063793041350098</v>
      </c>
      <c r="J80" s="17">
        <f t="shared" si="32"/>
        <v>24763.818681039222</v>
      </c>
      <c r="K80" s="17">
        <f>SUM($J80:J$136)</f>
        <v>414595.14060509793</v>
      </c>
      <c r="L80" s="19">
        <f t="shared" si="33"/>
        <v>16.741971258355996</v>
      </c>
      <c r="N80" s="6">
        <v>66</v>
      </c>
      <c r="O80" s="6">
        <f t="shared" si="24"/>
        <v>85</v>
      </c>
      <c r="P80" s="20">
        <f t="shared" si="25"/>
        <v>91501.65552627157</v>
      </c>
      <c r="Q80" s="20">
        <f t="shared" si="26"/>
        <v>91501.65552627157</v>
      </c>
      <c r="R80" s="5">
        <f t="shared" si="27"/>
        <v>98244.242488194912</v>
      </c>
      <c r="S80" s="5">
        <f t="shared" si="34"/>
        <v>2432902607.4337087</v>
      </c>
      <c r="T80" s="20">
        <f>SUM(S80:$S$136)</f>
        <v>39343866509.22599</v>
      </c>
      <c r="U80" s="6">
        <f t="shared" si="35"/>
        <v>16.171574804931037</v>
      </c>
    </row>
    <row r="81" spans="1:21" ht="12.5">
      <c r="A81" s="21">
        <v>67</v>
      </c>
      <c r="B81" s="17">
        <f>Absterbeordnung!C75</f>
        <v>90674.726157149678</v>
      </c>
      <c r="C81" s="18">
        <f t="shared" si="28"/>
        <v>0.26533130432696173</v>
      </c>
      <c r="D81" s="17">
        <f t="shared" si="29"/>
        <v>24058.843360766597</v>
      </c>
      <c r="E81" s="17">
        <f>SUM(D81:$D$136)</f>
        <v>389831.32192405872</v>
      </c>
      <c r="F81" s="19">
        <f t="shared" si="30"/>
        <v>16.203244523374185</v>
      </c>
      <c r="G81" s="5"/>
      <c r="H81" s="17">
        <f>Absterbeordnung!C75</f>
        <v>90674.726157149678</v>
      </c>
      <c r="I81" s="18">
        <f t="shared" si="31"/>
        <v>0.26533130432696173</v>
      </c>
      <c r="J81" s="17">
        <f t="shared" si="32"/>
        <v>24058.843360766597</v>
      </c>
      <c r="K81" s="17">
        <f>SUM($J81:J$136)</f>
        <v>389831.32192405872</v>
      </c>
      <c r="L81" s="19">
        <f t="shared" si="33"/>
        <v>16.203244523374185</v>
      </c>
      <c r="N81" s="6">
        <v>67</v>
      </c>
      <c r="O81" s="6">
        <f t="shared" si="24"/>
        <v>86</v>
      </c>
      <c r="P81" s="20">
        <f t="shared" si="25"/>
        <v>90674.726157149678</v>
      </c>
      <c r="Q81" s="20">
        <f t="shared" si="26"/>
        <v>90674.726157149678</v>
      </c>
      <c r="R81" s="5">
        <f t="shared" si="27"/>
        <v>98113.605930660968</v>
      </c>
      <c r="S81" s="5">
        <f t="shared" si="34"/>
        <v>2360499876.6457534</v>
      </c>
      <c r="T81" s="20">
        <f>SUM(S81:$S$136)</f>
        <v>36910963901.79229</v>
      </c>
      <c r="U81" s="6">
        <f t="shared" si="35"/>
        <v>15.636926850528965</v>
      </c>
    </row>
    <row r="82" spans="1:21" ht="12.5">
      <c r="A82" s="21">
        <v>68</v>
      </c>
      <c r="B82" s="17">
        <f>Absterbeordnung!C76</f>
        <v>89787.155020436738</v>
      </c>
      <c r="C82" s="18">
        <f t="shared" si="28"/>
        <v>0.26012872973231543</v>
      </c>
      <c r="D82" s="17">
        <f t="shared" si="29"/>
        <v>23356.218581744695</v>
      </c>
      <c r="E82" s="17">
        <f>SUM(D82:$D$136)</f>
        <v>365772.47856329213</v>
      </c>
      <c r="F82" s="19">
        <f t="shared" si="30"/>
        <v>15.660603504078406</v>
      </c>
      <c r="G82" s="5"/>
      <c r="H82" s="17">
        <f>Absterbeordnung!C76</f>
        <v>89787.155020436738</v>
      </c>
      <c r="I82" s="18">
        <f t="shared" si="31"/>
        <v>0.26012872973231543</v>
      </c>
      <c r="J82" s="17">
        <f t="shared" si="32"/>
        <v>23356.218581744695</v>
      </c>
      <c r="K82" s="17">
        <f>SUM($J82:J$136)</f>
        <v>365772.47856329213</v>
      </c>
      <c r="L82" s="19">
        <f t="shared" si="33"/>
        <v>15.660603504078406</v>
      </c>
      <c r="N82" s="6">
        <v>68</v>
      </c>
      <c r="O82" s="6">
        <f t="shared" si="24"/>
        <v>87</v>
      </c>
      <c r="P82" s="20">
        <f t="shared" si="25"/>
        <v>89787.155020436738</v>
      </c>
      <c r="Q82" s="20">
        <f t="shared" si="26"/>
        <v>89787.155020436738</v>
      </c>
      <c r="R82" s="5">
        <f t="shared" si="27"/>
        <v>97971.415186843908</v>
      </c>
      <c r="S82" s="5">
        <f t="shared" si="34"/>
        <v>2288241787.8667884</v>
      </c>
      <c r="T82" s="20">
        <f>SUM(S82:$S$136)</f>
        <v>34550464025.146553</v>
      </c>
      <c r="U82" s="6">
        <f t="shared" si="35"/>
        <v>15.099131660101442</v>
      </c>
    </row>
    <row r="83" spans="1:21" ht="12.5">
      <c r="A83" s="21">
        <v>69</v>
      </c>
      <c r="B83" s="17">
        <f>Absterbeordnung!C77</f>
        <v>88825.616648296564</v>
      </c>
      <c r="C83" s="18">
        <f t="shared" si="28"/>
        <v>0.25502816640423082</v>
      </c>
      <c r="D83" s="17">
        <f t="shared" si="29"/>
        <v>22653.03414354019</v>
      </c>
      <c r="E83" s="17">
        <f>SUM(D83:$D$136)</f>
        <v>342416.25998154742</v>
      </c>
      <c r="F83" s="19">
        <f t="shared" si="30"/>
        <v>15.115690808208662</v>
      </c>
      <c r="G83" s="5"/>
      <c r="H83" s="17">
        <f>Absterbeordnung!C77</f>
        <v>88825.616648296564</v>
      </c>
      <c r="I83" s="18">
        <f t="shared" si="31"/>
        <v>0.25502816640423082</v>
      </c>
      <c r="J83" s="17">
        <f t="shared" si="32"/>
        <v>22653.03414354019</v>
      </c>
      <c r="K83" s="17">
        <f>SUM($J83:J$136)</f>
        <v>342416.25998154742</v>
      </c>
      <c r="L83" s="19">
        <f t="shared" si="33"/>
        <v>15.115690808208662</v>
      </c>
      <c r="N83" s="6">
        <v>69</v>
      </c>
      <c r="O83" s="6">
        <f t="shared" si="24"/>
        <v>88</v>
      </c>
      <c r="P83" s="20">
        <f t="shared" si="25"/>
        <v>88825.616648296564</v>
      </c>
      <c r="Q83" s="20">
        <f t="shared" si="26"/>
        <v>88825.616648296564</v>
      </c>
      <c r="R83" s="5">
        <f t="shared" si="27"/>
        <v>97814.22774144815</v>
      </c>
      <c r="S83" s="5">
        <f t="shared" si="34"/>
        <v>2215789040.7510409</v>
      </c>
      <c r="T83" s="20">
        <f>SUM(S83:$S$136)</f>
        <v>32262222237.279778</v>
      </c>
      <c r="U83" s="6">
        <f t="shared" si="35"/>
        <v>14.560150647890428</v>
      </c>
    </row>
    <row r="84" spans="1:21" ht="12.5">
      <c r="A84" s="21">
        <v>70</v>
      </c>
      <c r="B84" s="17">
        <f>Absterbeordnung!C78</f>
        <v>87783.987343385132</v>
      </c>
      <c r="C84" s="18">
        <f t="shared" si="28"/>
        <v>0.25002761412179492</v>
      </c>
      <c r="D84" s="17">
        <f t="shared" si="29"/>
        <v>21948.420913564427</v>
      </c>
      <c r="E84" s="17">
        <f>SUM(D84:$D$136)</f>
        <v>319763.22583800729</v>
      </c>
      <c r="F84" s="19">
        <f t="shared" si="30"/>
        <v>14.568848806812758</v>
      </c>
      <c r="G84" s="5"/>
      <c r="H84" s="17">
        <f>Absterbeordnung!C78</f>
        <v>87783.987343385132</v>
      </c>
      <c r="I84" s="18">
        <f t="shared" si="31"/>
        <v>0.25002761412179492</v>
      </c>
      <c r="J84" s="17">
        <f t="shared" si="32"/>
        <v>21948.420913564427</v>
      </c>
      <c r="K84" s="17">
        <f>SUM($J84:J$136)</f>
        <v>319763.22583800729</v>
      </c>
      <c r="L84" s="19">
        <f t="shared" si="33"/>
        <v>14.568848806812758</v>
      </c>
      <c r="N84" s="6">
        <v>70</v>
      </c>
      <c r="O84" s="6">
        <f t="shared" si="24"/>
        <v>89</v>
      </c>
      <c r="P84" s="20">
        <f t="shared" si="25"/>
        <v>87783.987343385132</v>
      </c>
      <c r="Q84" s="20">
        <f t="shared" si="26"/>
        <v>87783.987343385132</v>
      </c>
      <c r="R84" s="5">
        <f t="shared" si="27"/>
        <v>97641.979605158165</v>
      </c>
      <c r="S84" s="5">
        <f t="shared" si="34"/>
        <v>2143087267.2076848</v>
      </c>
      <c r="T84" s="20">
        <f>SUM(S84:$S$136)</f>
        <v>30046433196.528736</v>
      </c>
      <c r="U84" s="6">
        <f t="shared" si="35"/>
        <v>14.020163180605078</v>
      </c>
    </row>
    <row r="85" spans="1:21" ht="12.5">
      <c r="A85" s="21">
        <v>71</v>
      </c>
      <c r="B85" s="17">
        <f>Absterbeordnung!C79</f>
        <v>86655.201955587065</v>
      </c>
      <c r="C85" s="18">
        <f t="shared" si="28"/>
        <v>0.24512511188411268</v>
      </c>
      <c r="D85" s="17">
        <f t="shared" si="29"/>
        <v>21241.366074703659</v>
      </c>
      <c r="E85" s="17">
        <f>SUM(D85:$D$136)</f>
        <v>297814.80492444278</v>
      </c>
      <c r="F85" s="19">
        <f t="shared" si="30"/>
        <v>14.020510916155736</v>
      </c>
      <c r="G85" s="5"/>
      <c r="H85" s="17">
        <f>Absterbeordnung!C79</f>
        <v>86655.201955587065</v>
      </c>
      <c r="I85" s="18">
        <f t="shared" si="31"/>
        <v>0.24512511188411268</v>
      </c>
      <c r="J85" s="17">
        <f t="shared" si="32"/>
        <v>21241.366074703659</v>
      </c>
      <c r="K85" s="17">
        <f>SUM($J85:J$136)</f>
        <v>297814.80492444278</v>
      </c>
      <c r="L85" s="19">
        <f t="shared" si="33"/>
        <v>14.020510916155736</v>
      </c>
      <c r="N85" s="6">
        <v>71</v>
      </c>
      <c r="O85" s="6">
        <f t="shared" si="24"/>
        <v>90</v>
      </c>
      <c r="P85" s="20">
        <f t="shared" si="25"/>
        <v>86655.201955587065</v>
      </c>
      <c r="Q85" s="20">
        <f t="shared" si="26"/>
        <v>86655.201955587065</v>
      </c>
      <c r="R85" s="5">
        <f t="shared" si="27"/>
        <v>97452.338803408813</v>
      </c>
      <c r="S85" s="5">
        <f t="shared" si="34"/>
        <v>2070020803.3592548</v>
      </c>
      <c r="T85" s="20">
        <f>SUM(S85:$S$136)</f>
        <v>27903345929.321053</v>
      </c>
      <c r="U85" s="6">
        <f t="shared" si="35"/>
        <v>13.479741790053106</v>
      </c>
    </row>
    <row r="86" spans="1:21" ht="12.5">
      <c r="A86" s="21">
        <v>72</v>
      </c>
      <c r="B86" s="17">
        <f>Absterbeordnung!C80</f>
        <v>85431.998827112169</v>
      </c>
      <c r="C86" s="18">
        <f t="shared" si="28"/>
        <v>0.24031873714128693</v>
      </c>
      <c r="D86" s="17">
        <f t="shared" si="29"/>
        <v>20530.910069587502</v>
      </c>
      <c r="E86" s="17">
        <f>SUM(D86:$D$136)</f>
        <v>276573.43884973915</v>
      </c>
      <c r="F86" s="19">
        <f t="shared" si="30"/>
        <v>13.471075461941076</v>
      </c>
      <c r="G86" s="5"/>
      <c r="H86" s="17">
        <f>Absterbeordnung!C80</f>
        <v>85431.998827112169</v>
      </c>
      <c r="I86" s="18">
        <f t="shared" si="31"/>
        <v>0.24031873714128693</v>
      </c>
      <c r="J86" s="17">
        <f t="shared" si="32"/>
        <v>20530.910069587502</v>
      </c>
      <c r="K86" s="17">
        <f>SUM($J86:J$136)</f>
        <v>276573.43884973915</v>
      </c>
      <c r="L86" s="19">
        <f t="shared" si="33"/>
        <v>13.471075461941076</v>
      </c>
      <c r="N86" s="6">
        <v>72</v>
      </c>
      <c r="O86" s="6">
        <f t="shared" si="24"/>
        <v>91</v>
      </c>
      <c r="P86" s="20">
        <f t="shared" si="25"/>
        <v>85431.998827112169</v>
      </c>
      <c r="Q86" s="20">
        <f t="shared" si="26"/>
        <v>85431.998827112169</v>
      </c>
      <c r="R86" s="5">
        <f t="shared" si="27"/>
        <v>97247.235984500279</v>
      </c>
      <c r="S86" s="5">
        <f t="shared" si="34"/>
        <v>1996574256.5137289</v>
      </c>
      <c r="T86" s="20">
        <f>SUM(S86:$S$136)</f>
        <v>25833325125.961796</v>
      </c>
      <c r="U86" s="6">
        <f t="shared" si="35"/>
        <v>12.938825110902735</v>
      </c>
    </row>
    <row r="87" spans="1:21" ht="12.5">
      <c r="A87" s="21">
        <v>73</v>
      </c>
      <c r="B87" s="17">
        <f>Absterbeordnung!C81</f>
        <v>84093.889462499705</v>
      </c>
      <c r="C87" s="18">
        <f t="shared" si="28"/>
        <v>0.2356066050404774</v>
      </c>
      <c r="D87" s="17">
        <f t="shared" si="29"/>
        <v>19813.075800908733</v>
      </c>
      <c r="E87" s="17">
        <f>SUM(D87:$D$136)</f>
        <v>256042.52878015162</v>
      </c>
      <c r="F87" s="19">
        <f t="shared" si="30"/>
        <v>12.922906637666433</v>
      </c>
      <c r="G87" s="5"/>
      <c r="H87" s="17">
        <f>Absterbeordnung!C81</f>
        <v>84093.889462499705</v>
      </c>
      <c r="I87" s="18">
        <f t="shared" si="31"/>
        <v>0.2356066050404774</v>
      </c>
      <c r="J87" s="17">
        <f t="shared" si="32"/>
        <v>19813.075800908733</v>
      </c>
      <c r="K87" s="17">
        <f>SUM($J87:J$136)</f>
        <v>256042.52878015162</v>
      </c>
      <c r="L87" s="19">
        <f t="shared" si="33"/>
        <v>12.922906637666433</v>
      </c>
      <c r="N87" s="6">
        <v>73</v>
      </c>
      <c r="O87" s="6">
        <f t="shared" si="24"/>
        <v>92</v>
      </c>
      <c r="P87" s="20">
        <f t="shared" si="25"/>
        <v>84093.889462499705</v>
      </c>
      <c r="Q87" s="20">
        <f t="shared" si="26"/>
        <v>84093.889462499705</v>
      </c>
      <c r="R87" s="5">
        <f t="shared" si="27"/>
        <v>97019.409177114416</v>
      </c>
      <c r="S87" s="5">
        <f t="shared" si="34"/>
        <v>1922252908.1855481</v>
      </c>
      <c r="T87" s="20">
        <f>SUM(S87:$S$136)</f>
        <v>23836750869.448067</v>
      </c>
      <c r="U87" s="6">
        <f t="shared" si="35"/>
        <v>12.40042388176072</v>
      </c>
    </row>
    <row r="88" spans="1:21" ht="12.5">
      <c r="A88" s="21">
        <v>74</v>
      </c>
      <c r="B88" s="17">
        <f>Absterbeordnung!C82</f>
        <v>82661.363882023812</v>
      </c>
      <c r="C88" s="18">
        <f t="shared" si="28"/>
        <v>0.23098686768674251</v>
      </c>
      <c r="D88" s="17">
        <f t="shared" si="29"/>
        <v>19093.689521822711</v>
      </c>
      <c r="E88" s="17">
        <f>SUM(D88:$D$136)</f>
        <v>236229.45297924289</v>
      </c>
      <c r="F88" s="19">
        <f t="shared" si="30"/>
        <v>12.372121831626604</v>
      </c>
      <c r="G88" s="5"/>
      <c r="H88" s="17">
        <f>Absterbeordnung!C82</f>
        <v>82661.363882023812</v>
      </c>
      <c r="I88" s="18">
        <f t="shared" si="31"/>
        <v>0.23098686768674251</v>
      </c>
      <c r="J88" s="17">
        <f t="shared" si="32"/>
        <v>19093.689521822711</v>
      </c>
      <c r="K88" s="17">
        <f>SUM($J88:J$136)</f>
        <v>236229.45297924289</v>
      </c>
      <c r="L88" s="19">
        <f t="shared" si="33"/>
        <v>12.372121831626604</v>
      </c>
      <c r="N88" s="6">
        <v>74</v>
      </c>
      <c r="O88" s="6">
        <f t="shared" si="24"/>
        <v>93</v>
      </c>
      <c r="P88" s="20">
        <f t="shared" si="25"/>
        <v>82661.363882023812</v>
      </c>
      <c r="Q88" s="20">
        <f t="shared" si="26"/>
        <v>82661.363882023812</v>
      </c>
      <c r="R88" s="5">
        <f t="shared" si="27"/>
        <v>96769.159789569385</v>
      </c>
      <c r="S88" s="5">
        <f t="shared" si="34"/>
        <v>1847680292.3096886</v>
      </c>
      <c r="T88" s="20">
        <f>SUM(S88:$S$136)</f>
        <v>21914497961.262516</v>
      </c>
      <c r="U88" s="6">
        <f t="shared" si="35"/>
        <v>11.86054646600595</v>
      </c>
    </row>
    <row r="89" spans="1:21" ht="12.5">
      <c r="A89" s="21">
        <v>75</v>
      </c>
      <c r="B89" s="17">
        <f>Absterbeordnung!C83</f>
        <v>81118.261265640511</v>
      </c>
      <c r="C89" s="18">
        <f t="shared" si="28"/>
        <v>0.22645771341837509</v>
      </c>
      <c r="D89" s="17">
        <f t="shared" si="29"/>
        <v>18369.855962691294</v>
      </c>
      <c r="E89" s="17">
        <f>SUM(D89:$D$136)</f>
        <v>217135.76345742017</v>
      </c>
      <c r="F89" s="19">
        <f t="shared" si="30"/>
        <v>11.820221339700067</v>
      </c>
      <c r="G89" s="5"/>
      <c r="H89" s="17">
        <f>Absterbeordnung!C83</f>
        <v>81118.261265640511</v>
      </c>
      <c r="I89" s="18">
        <f t="shared" si="31"/>
        <v>0.22645771341837509</v>
      </c>
      <c r="J89" s="17">
        <f t="shared" si="32"/>
        <v>18369.855962691294</v>
      </c>
      <c r="K89" s="17">
        <f>SUM($J89:J$136)</f>
        <v>217135.76345742017</v>
      </c>
      <c r="L89" s="19">
        <f t="shared" si="33"/>
        <v>11.820221339700067</v>
      </c>
      <c r="N89" s="6">
        <v>75</v>
      </c>
      <c r="O89" s="6">
        <f t="shared" si="24"/>
        <v>94</v>
      </c>
      <c r="P89" s="20">
        <f t="shared" si="25"/>
        <v>81118.261265640511</v>
      </c>
      <c r="Q89" s="20">
        <f t="shared" si="26"/>
        <v>81118.261265640511</v>
      </c>
      <c r="R89" s="5">
        <f t="shared" si="27"/>
        <v>96495.642591804281</v>
      </c>
      <c r="S89" s="5">
        <f t="shared" si="34"/>
        <v>1772611055.4387839</v>
      </c>
      <c r="T89" s="20">
        <f>SUM(S89:$S$136)</f>
        <v>20066817668.952824</v>
      </c>
      <c r="U89" s="6">
        <f t="shared" si="35"/>
        <v>11.320485454145821</v>
      </c>
    </row>
    <row r="90" spans="1:21" ht="12.5">
      <c r="A90" s="21">
        <v>76</v>
      </c>
      <c r="B90" s="17">
        <f>Absterbeordnung!C84</f>
        <v>79432.596212989287</v>
      </c>
      <c r="C90" s="18">
        <f t="shared" si="28"/>
        <v>0.22201736609644609</v>
      </c>
      <c r="D90" s="17">
        <f t="shared" si="29"/>
        <v>17635.415793410419</v>
      </c>
      <c r="E90" s="17">
        <f>SUM(D90:$D$136)</f>
        <v>198765.90749472889</v>
      </c>
      <c r="F90" s="19">
        <f t="shared" si="30"/>
        <v>11.270837604464024</v>
      </c>
      <c r="G90" s="5"/>
      <c r="H90" s="17">
        <f>Absterbeordnung!C84</f>
        <v>79432.596212989287</v>
      </c>
      <c r="I90" s="18">
        <f t="shared" si="31"/>
        <v>0.22201736609644609</v>
      </c>
      <c r="J90" s="17">
        <f t="shared" si="32"/>
        <v>17635.415793410419</v>
      </c>
      <c r="K90" s="17">
        <f>SUM($J90:J$136)</f>
        <v>198765.90749472889</v>
      </c>
      <c r="L90" s="19">
        <f t="shared" si="33"/>
        <v>11.270837604464024</v>
      </c>
      <c r="N90" s="6">
        <v>76</v>
      </c>
      <c r="O90" s="6">
        <f t="shared" si="24"/>
        <v>95</v>
      </c>
      <c r="P90" s="20">
        <f t="shared" si="25"/>
        <v>79432.596212989287</v>
      </c>
      <c r="Q90" s="20">
        <f t="shared" si="26"/>
        <v>79432.596212989287</v>
      </c>
      <c r="R90" s="5">
        <f t="shared" si="27"/>
        <v>96191.228638001878</v>
      </c>
      <c r="S90" s="5">
        <f t="shared" si="34"/>
        <v>1696372312.710171</v>
      </c>
      <c r="T90" s="20">
        <f>SUM(S90:$S$136)</f>
        <v>18294206613.514038</v>
      </c>
      <c r="U90" s="6">
        <f t="shared" si="35"/>
        <v>10.784311012649523</v>
      </c>
    </row>
    <row r="91" spans="1:21" ht="12.5">
      <c r="A91" s="21">
        <v>77</v>
      </c>
      <c r="B91" s="17">
        <f>Absterbeordnung!C85</f>
        <v>77556.238957564783</v>
      </c>
      <c r="C91" s="18">
        <f t="shared" si="28"/>
        <v>0.2176640844082805</v>
      </c>
      <c r="D91" s="17">
        <f t="shared" si="29"/>
        <v>16881.207742848153</v>
      </c>
      <c r="E91" s="17">
        <f>SUM(D91:$D$136)</f>
        <v>181130.49170131847</v>
      </c>
      <c r="F91" s="19">
        <f t="shared" si="30"/>
        <v>10.729711668767049</v>
      </c>
      <c r="G91" s="5"/>
      <c r="H91" s="17">
        <f>Absterbeordnung!C85</f>
        <v>77556.238957564783</v>
      </c>
      <c r="I91" s="18">
        <f t="shared" si="31"/>
        <v>0.2176640844082805</v>
      </c>
      <c r="J91" s="17">
        <f t="shared" si="32"/>
        <v>16881.207742848153</v>
      </c>
      <c r="K91" s="17">
        <f>SUM($J91:J$136)</f>
        <v>181130.49170131847</v>
      </c>
      <c r="L91" s="19">
        <f t="shared" si="33"/>
        <v>10.729711668767049</v>
      </c>
      <c r="N91" s="6">
        <v>77</v>
      </c>
      <c r="O91" s="6">
        <f t="shared" si="24"/>
        <v>96</v>
      </c>
      <c r="P91" s="20">
        <f t="shared" si="25"/>
        <v>77556.238957564783</v>
      </c>
      <c r="Q91" s="20">
        <f t="shared" si="26"/>
        <v>77556.238957564783</v>
      </c>
      <c r="R91" s="5">
        <f t="shared" si="27"/>
        <v>95855.725203806724</v>
      </c>
      <c r="S91" s="5">
        <f t="shared" si="34"/>
        <v>1618160410.5068269</v>
      </c>
      <c r="T91" s="20">
        <f>SUM(S91:$S$136)</f>
        <v>16597834300.803862</v>
      </c>
      <c r="U91" s="6">
        <f t="shared" si="35"/>
        <v>10.25722431041631</v>
      </c>
    </row>
    <row r="92" spans="1:21" ht="12.5">
      <c r="A92" s="21">
        <v>78</v>
      </c>
      <c r="B92" s="17">
        <f>Absterbeordnung!C86</f>
        <v>75534.618896445114</v>
      </c>
      <c r="C92" s="18">
        <f t="shared" si="28"/>
        <v>0.21339616118458871</v>
      </c>
      <c r="D92" s="17">
        <f t="shared" si="29"/>
        <v>16118.797709042281</v>
      </c>
      <c r="E92" s="17">
        <f>SUM(D92:$D$136)</f>
        <v>164249.28395847027</v>
      </c>
      <c r="F92" s="19">
        <f t="shared" si="30"/>
        <v>10.189921539019634</v>
      </c>
      <c r="G92" s="5"/>
      <c r="H92" s="17">
        <f>Absterbeordnung!C86</f>
        <v>75534.618896445114</v>
      </c>
      <c r="I92" s="18">
        <f t="shared" si="31"/>
        <v>0.21339616118458871</v>
      </c>
      <c r="J92" s="17">
        <f t="shared" si="32"/>
        <v>16118.797709042281</v>
      </c>
      <c r="K92" s="17">
        <f>SUM($J92:J$136)</f>
        <v>164249.28395847027</v>
      </c>
      <c r="L92" s="19">
        <f t="shared" si="33"/>
        <v>10.189921539019634</v>
      </c>
      <c r="N92" s="6">
        <v>78</v>
      </c>
      <c r="O92" s="6">
        <f t="shared" si="24"/>
        <v>97</v>
      </c>
      <c r="P92" s="20">
        <f t="shared" si="25"/>
        <v>75534.618896445114</v>
      </c>
      <c r="Q92" s="20">
        <f t="shared" si="26"/>
        <v>75534.618896445114</v>
      </c>
      <c r="R92" s="5">
        <f t="shared" si="27"/>
        <v>95482.820199456852</v>
      </c>
      <c r="S92" s="5">
        <f t="shared" si="34"/>
        <v>1539068263.4839013</v>
      </c>
      <c r="T92" s="20">
        <f>SUM(S92:$S$136)</f>
        <v>14979673890.297033</v>
      </c>
      <c r="U92" s="6">
        <f t="shared" si="35"/>
        <v>9.7329496330386274</v>
      </c>
    </row>
    <row r="93" spans="1:21" ht="12.5">
      <c r="A93" s="21">
        <v>79</v>
      </c>
      <c r="B93" s="17">
        <f>Absterbeordnung!C87</f>
        <v>73320.034148338891</v>
      </c>
      <c r="C93" s="18">
        <f t="shared" si="28"/>
        <v>0.20921192272998898</v>
      </c>
      <c r="D93" s="17">
        <f t="shared" si="29"/>
        <v>15339.425318802429</v>
      </c>
      <c r="E93" s="17">
        <f>SUM(D93:$D$136)</f>
        <v>148130.48624942801</v>
      </c>
      <c r="F93" s="19">
        <f t="shared" si="30"/>
        <v>9.6568471876098148</v>
      </c>
      <c r="G93" s="5"/>
      <c r="H93" s="17">
        <f>Absterbeordnung!C87</f>
        <v>73320.034148338891</v>
      </c>
      <c r="I93" s="18">
        <f t="shared" si="31"/>
        <v>0.20921192272998898</v>
      </c>
      <c r="J93" s="17">
        <f t="shared" si="32"/>
        <v>15339.425318802429</v>
      </c>
      <c r="K93" s="17">
        <f>SUM($J93:J$136)</f>
        <v>148130.48624942801</v>
      </c>
      <c r="L93" s="19">
        <f t="shared" si="33"/>
        <v>9.6568471876098148</v>
      </c>
      <c r="N93" s="6">
        <v>79</v>
      </c>
      <c r="O93" s="6">
        <f t="shared" si="24"/>
        <v>98</v>
      </c>
      <c r="P93" s="20">
        <f t="shared" si="25"/>
        <v>73320.034148338891</v>
      </c>
      <c r="Q93" s="20">
        <f t="shared" si="26"/>
        <v>73320.034148338891</v>
      </c>
      <c r="R93" s="5">
        <f t="shared" si="27"/>
        <v>95076.766700589098</v>
      </c>
      <c r="S93" s="5">
        <f t="shared" si="34"/>
        <v>1458422962.3568883</v>
      </c>
      <c r="T93" s="20">
        <f>SUM(S93:$S$136)</f>
        <v>13440605626.813133</v>
      </c>
      <c r="U93" s="6">
        <f t="shared" si="35"/>
        <v>9.2158488817896878</v>
      </c>
    </row>
    <row r="94" spans="1:21" ht="12.5">
      <c r="A94" s="21">
        <v>80</v>
      </c>
      <c r="B94" s="17">
        <f>Absterbeordnung!C88</f>
        <v>70928.981818495711</v>
      </c>
      <c r="C94" s="18">
        <f t="shared" si="28"/>
        <v>0.20510972816665585</v>
      </c>
      <c r="D94" s="17">
        <f t="shared" si="29"/>
        <v>14548.22417992933</v>
      </c>
      <c r="E94" s="17">
        <f>SUM(D94:$D$136)</f>
        <v>132791.06093062554</v>
      </c>
      <c r="F94" s="19">
        <f t="shared" si="30"/>
        <v>9.1276474220010666</v>
      </c>
      <c r="G94" s="5"/>
      <c r="H94" s="17">
        <f>Absterbeordnung!C88</f>
        <v>70928.981818495711</v>
      </c>
      <c r="I94" s="18">
        <f t="shared" si="31"/>
        <v>0.20510972816665585</v>
      </c>
      <c r="J94" s="17">
        <f t="shared" si="32"/>
        <v>14548.22417992933</v>
      </c>
      <c r="K94" s="17">
        <f>SUM($J94:J$136)</f>
        <v>132791.06093062554</v>
      </c>
      <c r="L94" s="19">
        <f t="shared" si="33"/>
        <v>9.1276474220010666</v>
      </c>
      <c r="N94" s="6">
        <v>80</v>
      </c>
      <c r="O94" s="6">
        <f t="shared" si="24"/>
        <v>99</v>
      </c>
      <c r="P94" s="20">
        <f t="shared" si="25"/>
        <v>70928.981818495711</v>
      </c>
      <c r="Q94" s="20">
        <f t="shared" si="26"/>
        <v>70928.981818495711</v>
      </c>
      <c r="R94" s="5">
        <f t="shared" si="27"/>
        <v>94620.598300032463</v>
      </c>
      <c r="S94" s="5">
        <f t="shared" si="34"/>
        <v>1376561676.1079123</v>
      </c>
      <c r="T94" s="20">
        <f>SUM(S94:$S$136)</f>
        <v>11982182664.456244</v>
      </c>
      <c r="U94" s="6">
        <f t="shared" si="35"/>
        <v>8.7044284846972069</v>
      </c>
    </row>
    <row r="95" spans="1:21" ht="12.5">
      <c r="A95" s="21">
        <v>81</v>
      </c>
      <c r="B95" s="17">
        <f>Absterbeordnung!C89</f>
        <v>68289.300413693258</v>
      </c>
      <c r="C95" s="18">
        <f t="shared" si="28"/>
        <v>0.20108796879083907</v>
      </c>
      <c r="D95" s="17">
        <f t="shared" si="29"/>
        <v>13732.156710336983</v>
      </c>
      <c r="E95" s="17">
        <f>SUM(D95:$D$136)</f>
        <v>118242.83675069621</v>
      </c>
      <c r="F95" s="19">
        <f t="shared" si="30"/>
        <v>8.610653027407416</v>
      </c>
      <c r="G95" s="5"/>
      <c r="H95" s="17">
        <f>Absterbeordnung!C89</f>
        <v>68289.300413693258</v>
      </c>
      <c r="I95" s="18">
        <f t="shared" si="31"/>
        <v>0.20108796879083907</v>
      </c>
      <c r="J95" s="17">
        <f t="shared" si="32"/>
        <v>13732.156710336983</v>
      </c>
      <c r="K95" s="17">
        <f>SUM($J95:J$136)</f>
        <v>118242.83675069621</v>
      </c>
      <c r="L95" s="19">
        <f t="shared" si="33"/>
        <v>8.610653027407416</v>
      </c>
      <c r="N95" s="6">
        <v>81</v>
      </c>
      <c r="O95" s="6">
        <f t="shared" si="24"/>
        <v>100</v>
      </c>
      <c r="P95" s="20">
        <f t="shared" si="25"/>
        <v>68289.300413693258</v>
      </c>
      <c r="Q95" s="20">
        <f t="shared" si="26"/>
        <v>68289.300413693258</v>
      </c>
      <c r="R95" s="5">
        <f t="shared" si="27"/>
        <v>94114.245819612857</v>
      </c>
      <c r="S95" s="5">
        <f t="shared" si="34"/>
        <v>1292391572.2701011</v>
      </c>
      <c r="T95" s="20">
        <f>SUM(S95:$S$136)</f>
        <v>10605620988.348333</v>
      </c>
      <c r="U95" s="6">
        <f t="shared" si="35"/>
        <v>8.2061978860783142</v>
      </c>
    </row>
    <row r="96" spans="1:21" ht="12.5">
      <c r="A96" s="21">
        <v>82</v>
      </c>
      <c r="B96" s="17">
        <f>Absterbeordnung!C90</f>
        <v>65438.303132387089</v>
      </c>
      <c r="C96" s="18">
        <f t="shared" si="28"/>
        <v>0.19714506744199911</v>
      </c>
      <c r="D96" s="17">
        <f t="shared" si="29"/>
        <v>12900.838684324435</v>
      </c>
      <c r="E96" s="17">
        <f>SUM(D96:$D$136)</f>
        <v>104510.68004035924</v>
      </c>
      <c r="F96" s="19">
        <f t="shared" si="30"/>
        <v>8.1010764181826556</v>
      </c>
      <c r="G96" s="5"/>
      <c r="H96" s="17">
        <f>Absterbeordnung!C90</f>
        <v>65438.303132387089</v>
      </c>
      <c r="I96" s="18">
        <f t="shared" si="31"/>
        <v>0.19714506744199911</v>
      </c>
      <c r="J96" s="17">
        <f t="shared" si="32"/>
        <v>12900.838684324435</v>
      </c>
      <c r="K96" s="17">
        <f>SUM($J96:J$136)</f>
        <v>104510.68004035924</v>
      </c>
      <c r="L96" s="19">
        <f t="shared" si="33"/>
        <v>8.1010764181826556</v>
      </c>
      <c r="N96" s="6">
        <v>82</v>
      </c>
      <c r="O96" s="6">
        <f t="shared" si="24"/>
        <v>101</v>
      </c>
      <c r="P96" s="20">
        <f t="shared" si="25"/>
        <v>65438.303132387089</v>
      </c>
      <c r="Q96" s="20">
        <f t="shared" si="26"/>
        <v>65438.303132387089</v>
      </c>
      <c r="R96" s="5">
        <f t="shared" si="27"/>
        <v>93556.609444106231</v>
      </c>
      <c r="S96" s="5">
        <f t="shared" si="34"/>
        <v>1206958726.2907584</v>
      </c>
      <c r="T96" s="20">
        <f>SUM(S96:$S$136)</f>
        <v>9313229416.0782337</v>
      </c>
      <c r="U96" s="6">
        <f t="shared" si="35"/>
        <v>7.7162782895648592</v>
      </c>
    </row>
    <row r="97" spans="1:21" ht="12.5">
      <c r="A97" s="21">
        <v>83</v>
      </c>
      <c r="B97" s="17">
        <f>Absterbeordnung!C91</f>
        <v>62402.642164413577</v>
      </c>
      <c r="C97" s="18">
        <f t="shared" si="28"/>
        <v>0.19327947788431285</v>
      </c>
      <c r="D97" s="17">
        <f t="shared" si="29"/>
        <v>12061.150096139463</v>
      </c>
      <c r="E97" s="17">
        <f>SUM(D97:$D$136)</f>
        <v>91609.841356034813</v>
      </c>
      <c r="F97" s="19">
        <f t="shared" si="30"/>
        <v>7.5954482471250664</v>
      </c>
      <c r="G97" s="5"/>
      <c r="H97" s="17">
        <f>Absterbeordnung!C91</f>
        <v>62402.642164413577</v>
      </c>
      <c r="I97" s="18">
        <f t="shared" si="31"/>
        <v>0.19327947788431285</v>
      </c>
      <c r="J97" s="17">
        <f t="shared" si="32"/>
        <v>12061.150096139463</v>
      </c>
      <c r="K97" s="17">
        <f>SUM($J97:J$136)</f>
        <v>91609.841356034813</v>
      </c>
      <c r="L97" s="19">
        <f t="shared" si="33"/>
        <v>7.5954482471250664</v>
      </c>
      <c r="N97" s="6">
        <v>83</v>
      </c>
      <c r="O97" s="6">
        <f t="shared" si="24"/>
        <v>102</v>
      </c>
      <c r="P97" s="20">
        <f t="shared" si="25"/>
        <v>62402.642164413577</v>
      </c>
      <c r="Q97" s="20">
        <f t="shared" si="26"/>
        <v>62402.642164413577</v>
      </c>
      <c r="R97" s="5">
        <f t="shared" si="27"/>
        <v>92939.082473870949</v>
      </c>
      <c r="S97" s="5">
        <f t="shared" si="34"/>
        <v>1120952223.514842</v>
      </c>
      <c r="T97" s="20">
        <f>SUM(S97:$S$136)</f>
        <v>8106270689.7874746</v>
      </c>
      <c r="U97" s="6">
        <f t="shared" si="35"/>
        <v>7.2315933897428444</v>
      </c>
    </row>
    <row r="98" spans="1:21" ht="12.5">
      <c r="A98" s="21">
        <v>84</v>
      </c>
      <c r="B98" s="17">
        <f>Absterbeordnung!C92</f>
        <v>59131.840146939903</v>
      </c>
      <c r="C98" s="18">
        <f t="shared" si="28"/>
        <v>0.18948968420030671</v>
      </c>
      <c r="D98" s="17">
        <f t="shared" si="29"/>
        <v>11204.87371562666</v>
      </c>
      <c r="E98" s="17">
        <f>SUM(D98:$D$136)</f>
        <v>79548.69125989535</v>
      </c>
      <c r="F98" s="19">
        <f t="shared" si="30"/>
        <v>7.0994723616522615</v>
      </c>
      <c r="G98" s="5"/>
      <c r="H98" s="17">
        <f>Absterbeordnung!C92</f>
        <v>59131.840146939903</v>
      </c>
      <c r="I98" s="18">
        <f t="shared" si="31"/>
        <v>0.18948968420030671</v>
      </c>
      <c r="J98" s="17">
        <f t="shared" si="32"/>
        <v>11204.87371562666</v>
      </c>
      <c r="K98" s="17">
        <f>SUM($J98:J$136)</f>
        <v>79548.69125989535</v>
      </c>
      <c r="L98" s="19">
        <f t="shared" si="33"/>
        <v>7.0994723616522615</v>
      </c>
      <c r="N98" s="6">
        <v>84</v>
      </c>
      <c r="O98" s="6">
        <f t="shared" si="24"/>
        <v>103</v>
      </c>
      <c r="P98" s="20">
        <f t="shared" si="25"/>
        <v>59131.840146939903</v>
      </c>
      <c r="Q98" s="20">
        <f t="shared" si="26"/>
        <v>59131.840146939903</v>
      </c>
      <c r="R98" s="5">
        <f t="shared" si="27"/>
        <v>92246.723803170447</v>
      </c>
      <c r="S98" s="5">
        <f t="shared" si="34"/>
        <v>1033612890.8948166</v>
      </c>
      <c r="T98" s="20">
        <f>SUM(S98:$S$136)</f>
        <v>6985318466.2726316</v>
      </c>
      <c r="U98" s="6">
        <f t="shared" si="35"/>
        <v>6.7581572635237936</v>
      </c>
    </row>
    <row r="99" spans="1:21" ht="12.5">
      <c r="A99" s="21">
        <v>85</v>
      </c>
      <c r="B99" s="17">
        <f>Absterbeordnung!C93</f>
        <v>55596.649311448928</v>
      </c>
      <c r="C99" s="18">
        <f t="shared" si="28"/>
        <v>0.18577420019637911</v>
      </c>
      <c r="D99" s="17">
        <f t="shared" si="29"/>
        <v>10328.423059432997</v>
      </c>
      <c r="E99" s="17">
        <f>SUM(D99:$D$136)</f>
        <v>68343.817544268692</v>
      </c>
      <c r="F99" s="19">
        <f t="shared" si="30"/>
        <v>6.6170621740605373</v>
      </c>
      <c r="G99" s="5"/>
      <c r="H99" s="17">
        <f>Absterbeordnung!C93</f>
        <v>55596.649311448928</v>
      </c>
      <c r="I99" s="18">
        <f t="shared" si="31"/>
        <v>0.18577420019637911</v>
      </c>
      <c r="J99" s="17">
        <f t="shared" si="32"/>
        <v>10328.423059432997</v>
      </c>
      <c r="K99" s="17">
        <f>SUM($J99:J$136)</f>
        <v>68343.817544268692</v>
      </c>
      <c r="L99" s="19">
        <f t="shared" si="33"/>
        <v>6.6170621740605373</v>
      </c>
      <c r="N99" s="6">
        <v>85</v>
      </c>
      <c r="O99" s="6">
        <f t="shared" si="24"/>
        <v>104</v>
      </c>
      <c r="P99" s="20">
        <f t="shared" si="25"/>
        <v>55596.649311448928</v>
      </c>
      <c r="Q99" s="20">
        <f t="shared" si="26"/>
        <v>55596.649311448928</v>
      </c>
      <c r="R99" s="5">
        <f t="shared" si="27"/>
        <v>91501.65552627157</v>
      </c>
      <c r="S99" s="5">
        <f t="shared" si="34"/>
        <v>945067808.91383791</v>
      </c>
      <c r="T99" s="20">
        <f>SUM(S99:$S$136)</f>
        <v>5951705575.3778152</v>
      </c>
      <c r="U99" s="6">
        <f t="shared" si="35"/>
        <v>6.297649247219713</v>
      </c>
    </row>
    <row r="100" spans="1:21" ht="12.5">
      <c r="A100" s="13">
        <v>86</v>
      </c>
      <c r="B100" s="17">
        <f>Absterbeordnung!C94</f>
        <v>51743.6950059218</v>
      </c>
      <c r="C100" s="18">
        <f t="shared" si="28"/>
        <v>0.18213156881997952</v>
      </c>
      <c r="D100" s="17">
        <f t="shared" si="29"/>
        <v>9424.1603479710775</v>
      </c>
      <c r="E100" s="17">
        <f>SUM(D100:$D$136)</f>
        <v>58015.394484835706</v>
      </c>
      <c r="F100" s="19">
        <f t="shared" si="30"/>
        <v>6.1560279476065798</v>
      </c>
      <c r="G100" s="5"/>
      <c r="H100" s="17">
        <f>Absterbeordnung!C94</f>
        <v>51743.6950059218</v>
      </c>
      <c r="I100" s="18">
        <f t="shared" si="31"/>
        <v>0.18213156881997952</v>
      </c>
      <c r="J100" s="17">
        <f t="shared" si="32"/>
        <v>9424.1603479710775</v>
      </c>
      <c r="K100" s="17">
        <f>SUM($J100:J$136)</f>
        <v>58015.394484835706</v>
      </c>
      <c r="L100" s="19">
        <f t="shared" si="33"/>
        <v>6.1560279476065798</v>
      </c>
      <c r="N100" s="20">
        <v>86</v>
      </c>
      <c r="O100" s="6">
        <f t="shared" si="24"/>
        <v>105</v>
      </c>
      <c r="P100" s="20">
        <f t="shared" si="25"/>
        <v>51743.6950059218</v>
      </c>
      <c r="Q100" s="20">
        <f t="shared" si="26"/>
        <v>51743.6950059218</v>
      </c>
      <c r="R100" s="5">
        <f t="shared" si="27"/>
        <v>90674.726157149678</v>
      </c>
      <c r="S100" s="5">
        <f t="shared" si="34"/>
        <v>854533158.81334579</v>
      </c>
      <c r="T100" s="20">
        <f>SUM(S100:$S$136)</f>
        <v>5006637766.4639759</v>
      </c>
      <c r="U100" s="6">
        <f t="shared" si="35"/>
        <v>5.8589157305685866</v>
      </c>
    </row>
    <row r="101" spans="1:21" ht="12.5">
      <c r="A101" s="13">
        <v>87</v>
      </c>
      <c r="B101" s="17">
        <f>Absterbeordnung!C95</f>
        <v>47608.889291935018</v>
      </c>
      <c r="C101" s="18">
        <f t="shared" si="28"/>
        <v>0.17856036158821526</v>
      </c>
      <c r="D101" s="17">
        <f t="shared" si="29"/>
        <v>8501.0604867812253</v>
      </c>
      <c r="E101" s="17">
        <f>SUM(D101:$D$136)</f>
        <v>48591.23413686463</v>
      </c>
      <c r="F101" s="19">
        <f t="shared" si="30"/>
        <v>5.7159026467841114</v>
      </c>
      <c r="G101" s="5"/>
      <c r="H101" s="17">
        <f>Absterbeordnung!C95</f>
        <v>47608.889291935018</v>
      </c>
      <c r="I101" s="18">
        <f t="shared" si="31"/>
        <v>0.17856036158821526</v>
      </c>
      <c r="J101" s="17">
        <f t="shared" si="32"/>
        <v>8501.0604867812253</v>
      </c>
      <c r="K101" s="17">
        <f>SUM($J101:J$136)</f>
        <v>48591.23413686463</v>
      </c>
      <c r="L101" s="19">
        <f t="shared" si="33"/>
        <v>5.7159026467841114</v>
      </c>
      <c r="N101" s="20">
        <v>87</v>
      </c>
      <c r="O101" s="6">
        <f t="shared" si="24"/>
        <v>106</v>
      </c>
      <c r="P101" s="20">
        <f t="shared" si="25"/>
        <v>47608.889291935018</v>
      </c>
      <c r="Q101" s="20">
        <f t="shared" si="26"/>
        <v>47608.889291935018</v>
      </c>
      <c r="R101" s="5">
        <f t="shared" si="27"/>
        <v>89787.155020436738</v>
      </c>
      <c r="S101" s="5">
        <f t="shared" si="34"/>
        <v>763286035.76473534</v>
      </c>
      <c r="T101" s="20">
        <f>SUM(S101:$S$136)</f>
        <v>4152104607.6506333</v>
      </c>
      <c r="U101" s="6">
        <f t="shared" si="35"/>
        <v>5.4397754093465691</v>
      </c>
    </row>
    <row r="102" spans="1:21" ht="12.5">
      <c r="A102" s="13">
        <v>88</v>
      </c>
      <c r="B102" s="17">
        <f>Absterbeordnung!C96</f>
        <v>43194.144597938888</v>
      </c>
      <c r="C102" s="18">
        <f t="shared" si="28"/>
        <v>0.17505917802766199</v>
      </c>
      <c r="D102" s="17">
        <f t="shared" si="29"/>
        <v>7561.5314489231587</v>
      </c>
      <c r="E102" s="17">
        <f>SUM(D102:$D$136)</f>
        <v>40090.173650083409</v>
      </c>
      <c r="F102" s="19">
        <f t="shared" si="30"/>
        <v>5.3018590110859973</v>
      </c>
      <c r="G102" s="5"/>
      <c r="H102" s="17">
        <f>Absterbeordnung!C96</f>
        <v>43194.144597938888</v>
      </c>
      <c r="I102" s="18">
        <f t="shared" si="31"/>
        <v>0.17505917802766199</v>
      </c>
      <c r="J102" s="17">
        <f t="shared" si="32"/>
        <v>7561.5314489231587</v>
      </c>
      <c r="K102" s="17">
        <f>SUM($J102:J$136)</f>
        <v>40090.173650083409</v>
      </c>
      <c r="L102" s="19">
        <f t="shared" si="33"/>
        <v>5.3018590110859973</v>
      </c>
      <c r="N102" s="20">
        <v>88</v>
      </c>
      <c r="O102" s="6">
        <f t="shared" si="24"/>
        <v>107</v>
      </c>
      <c r="P102" s="20">
        <f t="shared" si="25"/>
        <v>43194.144597938888</v>
      </c>
      <c r="Q102" s="20">
        <f t="shared" si="26"/>
        <v>43194.144597938888</v>
      </c>
      <c r="R102" s="5">
        <f t="shared" si="27"/>
        <v>88825.616648296564</v>
      </c>
      <c r="S102" s="5">
        <f t="shared" si="34"/>
        <v>671657693.75608695</v>
      </c>
      <c r="T102" s="20">
        <f>SUM(S102:$S$136)</f>
        <v>3388818571.8858981</v>
      </c>
      <c r="U102" s="6">
        <f t="shared" si="35"/>
        <v>5.045454855038928</v>
      </c>
    </row>
    <row r="103" spans="1:21" ht="12.5">
      <c r="A103" s="13">
        <v>89</v>
      </c>
      <c r="B103" s="17">
        <f>Absterbeordnung!C97</f>
        <v>38521.090189392424</v>
      </c>
      <c r="C103" s="18">
        <f t="shared" si="28"/>
        <v>0.17162664512515882</v>
      </c>
      <c r="D103" s="17">
        <f t="shared" si="29"/>
        <v>6611.2454757690903</v>
      </c>
      <c r="E103" s="17">
        <f>SUM(D103:$D$136)</f>
        <v>32528.642201160244</v>
      </c>
      <c r="F103" s="19">
        <f t="shared" si="30"/>
        <v>4.9201988218984063</v>
      </c>
      <c r="G103" s="5"/>
      <c r="H103" s="17">
        <f>Absterbeordnung!C97</f>
        <v>38521.090189392424</v>
      </c>
      <c r="I103" s="18">
        <f t="shared" si="31"/>
        <v>0.17162664512515882</v>
      </c>
      <c r="J103" s="17">
        <f t="shared" si="32"/>
        <v>6611.2454757690903</v>
      </c>
      <c r="K103" s="17">
        <f>SUM($J103:J$136)</f>
        <v>32528.642201160244</v>
      </c>
      <c r="L103" s="19">
        <f t="shared" si="33"/>
        <v>4.9201988218984063</v>
      </c>
      <c r="N103" s="20">
        <v>89</v>
      </c>
      <c r="O103" s="6">
        <f t="shared" si="24"/>
        <v>108</v>
      </c>
      <c r="P103" s="20">
        <f t="shared" si="25"/>
        <v>38521.090189392424</v>
      </c>
      <c r="Q103" s="20">
        <f t="shared" si="26"/>
        <v>38521.090189392424</v>
      </c>
      <c r="R103" s="5">
        <f t="shared" si="27"/>
        <v>87783.987343385132</v>
      </c>
      <c r="S103" s="5">
        <f t="shared" si="34"/>
        <v>580361489.16892612</v>
      </c>
      <c r="T103" s="20">
        <f>SUM(S103:$S$136)</f>
        <v>2717160878.1298118</v>
      </c>
      <c r="U103" s="6">
        <f t="shared" si="35"/>
        <v>4.6818421429388231</v>
      </c>
    </row>
    <row r="104" spans="1:21" ht="12.5">
      <c r="A104" s="13">
        <v>90</v>
      </c>
      <c r="B104" s="17">
        <f>Absterbeordnung!C98</f>
        <v>33773.130143083807</v>
      </c>
      <c r="C104" s="18">
        <f t="shared" si="28"/>
        <v>0.16826141678937137</v>
      </c>
      <c r="D104" s="17">
        <f t="shared" si="29"/>
        <v>5682.7147272871061</v>
      </c>
      <c r="E104" s="17">
        <f>SUM(D104:$D$136)</f>
        <v>25917.396725391151</v>
      </c>
      <c r="F104" s="19">
        <f t="shared" si="30"/>
        <v>4.560742175028019</v>
      </c>
      <c r="G104" s="5"/>
      <c r="H104" s="17">
        <f>Absterbeordnung!C98</f>
        <v>33773.130143083807</v>
      </c>
      <c r="I104" s="18">
        <f t="shared" si="31"/>
        <v>0.16826141678937137</v>
      </c>
      <c r="J104" s="17">
        <f t="shared" si="32"/>
        <v>5682.7147272871061</v>
      </c>
      <c r="K104" s="17">
        <f>SUM($J104:J$136)</f>
        <v>25917.396725391151</v>
      </c>
      <c r="L104" s="19">
        <f t="shared" si="33"/>
        <v>4.560742175028019</v>
      </c>
      <c r="N104" s="20">
        <v>90</v>
      </c>
      <c r="O104" s="6">
        <f t="shared" si="24"/>
        <v>109</v>
      </c>
      <c r="P104" s="20">
        <f t="shared" si="25"/>
        <v>33773.130143083807</v>
      </c>
      <c r="Q104" s="20">
        <f t="shared" si="26"/>
        <v>33773.130143083807</v>
      </c>
      <c r="R104" s="5">
        <f t="shared" si="27"/>
        <v>86655.201955587065</v>
      </c>
      <c r="S104" s="5">
        <f t="shared" si="34"/>
        <v>492436792.34905308</v>
      </c>
      <c r="T104" s="20">
        <f>SUM(S104:$S$136)</f>
        <v>2136799388.9608831</v>
      </c>
      <c r="U104" s="6">
        <f t="shared" si="35"/>
        <v>4.3392358616580777</v>
      </c>
    </row>
    <row r="105" spans="1:21" ht="12.5">
      <c r="A105" s="13">
        <v>91</v>
      </c>
      <c r="B105" s="17">
        <f>Absterbeordnung!C99</f>
        <v>28971.03855246797</v>
      </c>
      <c r="C105" s="18">
        <f t="shared" si="28"/>
        <v>0.16496217332291313</v>
      </c>
      <c r="D105" s="17">
        <f t="shared" si="29"/>
        <v>4779.1254830370199</v>
      </c>
      <c r="E105" s="17">
        <f>SUM(D105:$D$136)</f>
        <v>20234.681998104046</v>
      </c>
      <c r="F105" s="19">
        <f t="shared" si="30"/>
        <v>4.2339716899932478</v>
      </c>
      <c r="G105" s="5"/>
      <c r="H105" s="17">
        <f>Absterbeordnung!C99</f>
        <v>28971.03855246797</v>
      </c>
      <c r="I105" s="18">
        <f t="shared" si="31"/>
        <v>0.16496217332291313</v>
      </c>
      <c r="J105" s="17">
        <f t="shared" si="32"/>
        <v>4779.1254830370199</v>
      </c>
      <c r="K105" s="17">
        <f>SUM($J105:J$136)</f>
        <v>20234.681998104046</v>
      </c>
      <c r="L105" s="19">
        <f t="shared" si="33"/>
        <v>4.2339716899932478</v>
      </c>
      <c r="N105" s="20">
        <v>91</v>
      </c>
      <c r="O105" s="6">
        <f t="shared" si="24"/>
        <v>110</v>
      </c>
      <c r="P105" s="20">
        <f t="shared" si="25"/>
        <v>28971.03855246797</v>
      </c>
      <c r="Q105" s="20">
        <f t="shared" si="26"/>
        <v>28971.03855246797</v>
      </c>
      <c r="R105" s="5">
        <f t="shared" si="27"/>
        <v>85431.998827112169</v>
      </c>
      <c r="S105" s="5">
        <f t="shared" si="34"/>
        <v>408290242.66144055</v>
      </c>
      <c r="T105" s="20">
        <f>SUM(S105:$S$136)</f>
        <v>1644362596.6118302</v>
      </c>
      <c r="U105" s="6">
        <f t="shared" si="35"/>
        <v>4.0274354485991388</v>
      </c>
    </row>
    <row r="106" spans="1:21" ht="12.5">
      <c r="A106" s="13">
        <v>92</v>
      </c>
      <c r="B106" s="17">
        <f>Absterbeordnung!C100</f>
        <v>24305.170940944045</v>
      </c>
      <c r="C106" s="18">
        <f t="shared" si="28"/>
        <v>0.16172762090481677</v>
      </c>
      <c r="D106" s="17">
        <f t="shared" si="29"/>
        <v>3930.8174719637668</v>
      </c>
      <c r="E106" s="17">
        <f>SUM(D106:$D$136)</f>
        <v>15455.556515067021</v>
      </c>
      <c r="F106" s="19">
        <f t="shared" si="30"/>
        <v>3.9318937155699825</v>
      </c>
      <c r="G106" s="5"/>
      <c r="H106" s="17">
        <f>Absterbeordnung!C100</f>
        <v>24305.170940944045</v>
      </c>
      <c r="I106" s="18">
        <f t="shared" si="31"/>
        <v>0.16172762090481677</v>
      </c>
      <c r="J106" s="17">
        <f t="shared" si="32"/>
        <v>3930.8174719637668</v>
      </c>
      <c r="K106" s="17">
        <f>SUM($J106:J$136)</f>
        <v>15455.556515067021</v>
      </c>
      <c r="L106" s="19">
        <f t="shared" si="33"/>
        <v>3.9318937155699825</v>
      </c>
      <c r="N106" s="20">
        <v>92</v>
      </c>
      <c r="O106" s="6">
        <f t="shared" si="24"/>
        <v>111</v>
      </c>
      <c r="P106" s="20">
        <f t="shared" si="25"/>
        <v>24305.170940944045</v>
      </c>
      <c r="Q106" s="20">
        <f t="shared" si="26"/>
        <v>24305.170940944045</v>
      </c>
      <c r="R106" s="5">
        <f t="shared" si="27"/>
        <v>84093.889462499705</v>
      </c>
      <c r="S106" s="5">
        <f t="shared" si="34"/>
        <v>330557729.98458356</v>
      </c>
      <c r="T106" s="20">
        <f>SUM(S106:$S$136)</f>
        <v>1236072353.9503899</v>
      </c>
      <c r="U106" s="6">
        <f t="shared" si="35"/>
        <v>3.739353951904369</v>
      </c>
    </row>
    <row r="107" spans="1:21" ht="12.5">
      <c r="A107" s="13">
        <v>93</v>
      </c>
      <c r="B107" s="17">
        <f>Absterbeordnung!C101</f>
        <v>19847.739001806098</v>
      </c>
      <c r="C107" s="18">
        <f t="shared" si="28"/>
        <v>0.15855649108315373</v>
      </c>
      <c r="D107" s="17">
        <f t="shared" si="29"/>
        <v>3146.9878520606312</v>
      </c>
      <c r="E107" s="17">
        <f>SUM(D107:$D$136)</f>
        <v>11524.739043103253</v>
      </c>
      <c r="F107" s="19">
        <f t="shared" si="30"/>
        <v>3.6621491994501705</v>
      </c>
      <c r="G107" s="5"/>
      <c r="H107" s="17">
        <f>Absterbeordnung!C101</f>
        <v>19847.739001806098</v>
      </c>
      <c r="I107" s="18">
        <f t="shared" si="31"/>
        <v>0.15855649108315373</v>
      </c>
      <c r="J107" s="17">
        <f t="shared" si="32"/>
        <v>3146.9878520606312</v>
      </c>
      <c r="K107" s="17">
        <f>SUM($J107:J$136)</f>
        <v>11524.739043103253</v>
      </c>
      <c r="L107" s="19">
        <f t="shared" si="33"/>
        <v>3.6621491994501705</v>
      </c>
      <c r="N107" s="20">
        <v>93</v>
      </c>
      <c r="O107" s="6">
        <f t="shared" si="24"/>
        <v>112</v>
      </c>
      <c r="P107" s="20">
        <f t="shared" si="25"/>
        <v>19847.739001806098</v>
      </c>
      <c r="Q107" s="20">
        <f t="shared" si="26"/>
        <v>19847.739001806098</v>
      </c>
      <c r="R107" s="5">
        <f t="shared" si="27"/>
        <v>82661.363882023812</v>
      </c>
      <c r="S107" s="5">
        <f t="shared" si="34"/>
        <v>260134307.97149235</v>
      </c>
      <c r="T107" s="20">
        <f>SUM(S107:$S$136)</f>
        <v>905514623.96580648</v>
      </c>
      <c r="U107" s="6">
        <f t="shared" si="35"/>
        <v>3.4809504022246855</v>
      </c>
    </row>
    <row r="108" spans="1:21" ht="12.5">
      <c r="A108" s="13">
        <v>94</v>
      </c>
      <c r="B108" s="17">
        <f>Absterbeordnung!C102</f>
        <v>15773.10937408372</v>
      </c>
      <c r="C108" s="18">
        <f t="shared" si="28"/>
        <v>0.15544754027760166</v>
      </c>
      <c r="D108" s="17">
        <f t="shared" si="29"/>
        <v>2451.8910547308956</v>
      </c>
      <c r="E108" s="17">
        <f>SUM(D108:$D$136)</f>
        <v>8377.7511910426219</v>
      </c>
      <c r="F108" s="19">
        <f t="shared" si="30"/>
        <v>3.4168529531024014</v>
      </c>
      <c r="G108" s="5"/>
      <c r="H108" s="17">
        <f>Absterbeordnung!C102</f>
        <v>15773.10937408372</v>
      </c>
      <c r="I108" s="18">
        <f t="shared" si="31"/>
        <v>0.15544754027760166</v>
      </c>
      <c r="J108" s="17">
        <f t="shared" si="32"/>
        <v>2451.8910547308956</v>
      </c>
      <c r="K108" s="17">
        <f>SUM($J108:J$136)</f>
        <v>8377.7511910426219</v>
      </c>
      <c r="L108" s="19">
        <f t="shared" si="33"/>
        <v>3.4168529531024014</v>
      </c>
      <c r="N108" s="20">
        <v>94</v>
      </c>
      <c r="O108" s="6">
        <f t="shared" si="24"/>
        <v>113</v>
      </c>
      <c r="P108" s="20">
        <f t="shared" si="25"/>
        <v>15773.10937408372</v>
      </c>
      <c r="Q108" s="20">
        <f t="shared" si="26"/>
        <v>15773.10937408372</v>
      </c>
      <c r="R108" s="5">
        <f t="shared" si="27"/>
        <v>81118.261265640511</v>
      </c>
      <c r="S108" s="5">
        <f t="shared" si="34"/>
        <v>198893139.17254767</v>
      </c>
      <c r="T108" s="20">
        <f>SUM(S108:$S$136)</f>
        <v>645380315.99431419</v>
      </c>
      <c r="U108" s="6">
        <f t="shared" si="35"/>
        <v>3.2448596199913222</v>
      </c>
    </row>
    <row r="109" spans="1:21" ht="12.5">
      <c r="A109" s="13">
        <v>95</v>
      </c>
      <c r="B109" s="17">
        <f>Absterbeordnung!C103</f>
        <v>12151.505356099309</v>
      </c>
      <c r="C109" s="18">
        <f t="shared" si="28"/>
        <v>0.15239954929176638</v>
      </c>
      <c r="D109" s="17">
        <f t="shared" si="29"/>
        <v>1851.8839394860199</v>
      </c>
      <c r="E109" s="17">
        <f>SUM(D109:$D$136)</f>
        <v>5925.8601363117295</v>
      </c>
      <c r="F109" s="19">
        <f t="shared" si="30"/>
        <v>3.1999090277527968</v>
      </c>
      <c r="G109" s="5"/>
      <c r="H109" s="17">
        <f>Absterbeordnung!C103</f>
        <v>12151.505356099309</v>
      </c>
      <c r="I109" s="18">
        <f t="shared" si="31"/>
        <v>0.15239954929176638</v>
      </c>
      <c r="J109" s="17">
        <f t="shared" si="32"/>
        <v>1851.8839394860199</v>
      </c>
      <c r="K109" s="17">
        <f>SUM($J109:J$136)</f>
        <v>5925.8601363117295</v>
      </c>
      <c r="L109" s="19">
        <f t="shared" si="33"/>
        <v>3.1999090277527968</v>
      </c>
      <c r="N109" s="20">
        <v>95</v>
      </c>
      <c r="O109" s="6">
        <f t="shared" si="24"/>
        <v>114</v>
      </c>
      <c r="P109" s="20">
        <f t="shared" si="25"/>
        <v>12151.505356099309</v>
      </c>
      <c r="Q109" s="20">
        <f t="shared" si="26"/>
        <v>12151.505356099309</v>
      </c>
      <c r="R109" s="5">
        <f t="shared" si="27"/>
        <v>79432.596212989287</v>
      </c>
      <c r="S109" s="5">
        <f t="shared" si="34"/>
        <v>147099949.19851291</v>
      </c>
      <c r="T109" s="20">
        <f>SUM(S109:$S$136)</f>
        <v>446487176.8217665</v>
      </c>
      <c r="U109" s="6">
        <f t="shared" si="35"/>
        <v>3.0352639770067316</v>
      </c>
    </row>
    <row r="110" spans="1:21" ht="12.5">
      <c r="A110" s="13">
        <v>96</v>
      </c>
      <c r="B110" s="17">
        <f>Absterbeordnung!C104</f>
        <v>9059.1595285760795</v>
      </c>
      <c r="C110" s="18">
        <f t="shared" si="28"/>
        <v>0.14941132283506506</v>
      </c>
      <c r="D110" s="17">
        <f t="shared" si="29"/>
        <v>1353.5410089384363</v>
      </c>
      <c r="E110" s="17">
        <f>SUM(D110:$D$136)</f>
        <v>4073.9761968257071</v>
      </c>
      <c r="F110" s="19">
        <f t="shared" si="30"/>
        <v>3.0098653605042012</v>
      </c>
      <c r="G110" s="5"/>
      <c r="H110" s="17">
        <f>Absterbeordnung!C104</f>
        <v>9059.1595285760795</v>
      </c>
      <c r="I110" s="18">
        <f t="shared" si="31"/>
        <v>0.14941132283506506</v>
      </c>
      <c r="J110" s="17">
        <f t="shared" si="32"/>
        <v>1353.5410089384363</v>
      </c>
      <c r="K110" s="17">
        <f>SUM($J110:J$136)</f>
        <v>4073.9761968257071</v>
      </c>
      <c r="L110" s="19">
        <f t="shared" si="33"/>
        <v>3.0098653605042012</v>
      </c>
      <c r="N110" s="20">
        <v>96</v>
      </c>
      <c r="O110" s="6">
        <f t="shared" ref="O110:O136" si="36">N110+$B$3</f>
        <v>115</v>
      </c>
      <c r="P110" s="20">
        <f t="shared" ref="P110:P136" si="37">B110</f>
        <v>9059.1595285760795</v>
      </c>
      <c r="Q110" s="20">
        <f t="shared" ref="Q110:Q136" si="38">B110</f>
        <v>9059.1595285760795</v>
      </c>
      <c r="R110" s="5">
        <f t="shared" ref="R110:R136" si="39">LOOKUP(N110,$O$14:$O$136,$Q$14:$Q$136)</f>
        <v>77556.238957564783</v>
      </c>
      <c r="S110" s="5">
        <f t="shared" si="34"/>
        <v>104975549.9280927</v>
      </c>
      <c r="T110" s="20">
        <f>SUM(S110:$S$136)</f>
        <v>299387227.62325352</v>
      </c>
      <c r="U110" s="6">
        <f t="shared" si="35"/>
        <v>2.851971033524769</v>
      </c>
    </row>
    <row r="111" spans="1:21" ht="12.5">
      <c r="A111" s="13">
        <v>97</v>
      </c>
      <c r="B111" s="17">
        <f>Absterbeordnung!C105</f>
        <v>6557.7467162670491</v>
      </c>
      <c r="C111" s="18">
        <f t="shared" ref="C111:C136" si="40">1/(((1+($B$5/100))^A111))</f>
        <v>0.14648168905398534</v>
      </c>
      <c r="D111" s="17">
        <f t="shared" ref="D111:D136" si="41">B111*C111</f>
        <v>960.58981538702335</v>
      </c>
      <c r="E111" s="17">
        <f>SUM(D111:$D$136)</f>
        <v>2720.4351878872708</v>
      </c>
      <c r="F111" s="19">
        <f t="shared" ref="F111:F136" si="42">E111/D111</f>
        <v>2.8320466699839022</v>
      </c>
      <c r="G111" s="5"/>
      <c r="H111" s="17">
        <f>Absterbeordnung!C105</f>
        <v>6557.7467162670491</v>
      </c>
      <c r="I111" s="18">
        <f t="shared" ref="I111:I136" si="43">1/(((1+($B$5/100))^A111))</f>
        <v>0.14648168905398534</v>
      </c>
      <c r="J111" s="17">
        <f t="shared" ref="J111:J136" si="44">H111*I111</f>
        <v>960.58981538702335</v>
      </c>
      <c r="K111" s="17">
        <f>SUM($J111:J$136)</f>
        <v>2720.4351878872708</v>
      </c>
      <c r="L111" s="19">
        <f t="shared" ref="L111:L136" si="45">K111/J111</f>
        <v>2.8320466699839022</v>
      </c>
      <c r="N111" s="20">
        <v>97</v>
      </c>
      <c r="O111" s="6">
        <f t="shared" si="36"/>
        <v>116</v>
      </c>
      <c r="P111" s="20">
        <f t="shared" si="37"/>
        <v>6557.7467162670491</v>
      </c>
      <c r="Q111" s="20">
        <f t="shared" si="38"/>
        <v>6557.7467162670491</v>
      </c>
      <c r="R111" s="5">
        <f t="shared" si="39"/>
        <v>75534.618896445114</v>
      </c>
      <c r="S111" s="5">
        <f t="shared" ref="S111:S136" si="46">P111*R111*I111</f>
        <v>72557785.621065378</v>
      </c>
      <c r="T111" s="20">
        <f>SUM(S111:$S$136)</f>
        <v>194411677.69516081</v>
      </c>
      <c r="U111" s="6">
        <f t="shared" ref="U111:U136" si="47">T111/S111</f>
        <v>2.6794047810455521</v>
      </c>
    </row>
    <row r="112" spans="1:21" ht="12.5">
      <c r="A112" s="13">
        <v>98</v>
      </c>
      <c r="B112" s="17">
        <f>Absterbeordnung!C106</f>
        <v>4565.7651227568876</v>
      </c>
      <c r="C112" s="18">
        <f t="shared" si="40"/>
        <v>0.14360949907253467</v>
      </c>
      <c r="D112" s="17">
        <f t="shared" si="41"/>
        <v>655.68724216196642</v>
      </c>
      <c r="E112" s="17">
        <f>SUM(D112:$D$136)</f>
        <v>1759.845372500248</v>
      </c>
      <c r="F112" s="19">
        <f t="shared" si="42"/>
        <v>2.6839707399180033</v>
      </c>
      <c r="G112" s="5"/>
      <c r="H112" s="17">
        <f>Absterbeordnung!C106</f>
        <v>4565.7651227568876</v>
      </c>
      <c r="I112" s="18">
        <f t="shared" si="43"/>
        <v>0.14360949907253467</v>
      </c>
      <c r="J112" s="17">
        <f t="shared" si="44"/>
        <v>655.68724216196642</v>
      </c>
      <c r="K112" s="17">
        <f>SUM($J112:J$136)</f>
        <v>1759.845372500248</v>
      </c>
      <c r="L112" s="19">
        <f t="shared" si="45"/>
        <v>2.6839707399180033</v>
      </c>
      <c r="N112" s="20">
        <v>98</v>
      </c>
      <c r="O112" s="6">
        <f t="shared" si="36"/>
        <v>117</v>
      </c>
      <c r="P112" s="20">
        <f t="shared" si="37"/>
        <v>4565.7651227568876</v>
      </c>
      <c r="Q112" s="20">
        <f t="shared" si="38"/>
        <v>4565.7651227568876</v>
      </c>
      <c r="R112" s="5">
        <f t="shared" si="39"/>
        <v>73320.034148338891</v>
      </c>
      <c r="S112" s="5">
        <f t="shared" si="46"/>
        <v>48075010.98594553</v>
      </c>
      <c r="T112" s="20">
        <f>SUM(S112:$S$136)</f>
        <v>121853892.07409547</v>
      </c>
      <c r="U112" s="6">
        <f t="shared" si="47"/>
        <v>2.5346617624220369</v>
      </c>
    </row>
    <row r="113" spans="1:21" ht="12.5">
      <c r="A113" s="13">
        <v>99</v>
      </c>
      <c r="B113" s="17">
        <f>Absterbeordnung!C107</f>
        <v>3061.7008840458379</v>
      </c>
      <c r="C113" s="18">
        <f t="shared" si="40"/>
        <v>0.14079362654170063</v>
      </c>
      <c r="D113" s="17">
        <f t="shared" si="41"/>
        <v>431.06797085074436</v>
      </c>
      <c r="E113" s="17">
        <f>SUM(D113:$D$136)</f>
        <v>1104.1581303382816</v>
      </c>
      <c r="F113" s="19">
        <f t="shared" si="42"/>
        <v>2.5614478574205926</v>
      </c>
      <c r="G113" s="5"/>
      <c r="H113" s="17">
        <f>Absterbeordnung!C107</f>
        <v>3061.7008840458379</v>
      </c>
      <c r="I113" s="18">
        <f t="shared" si="43"/>
        <v>0.14079362654170063</v>
      </c>
      <c r="J113" s="17">
        <f t="shared" si="44"/>
        <v>431.06797085074436</v>
      </c>
      <c r="K113" s="17">
        <f>SUM($J113:J$136)</f>
        <v>1104.1581303382816</v>
      </c>
      <c r="L113" s="19">
        <f t="shared" si="45"/>
        <v>2.5614478574205926</v>
      </c>
      <c r="N113" s="20">
        <v>99</v>
      </c>
      <c r="O113" s="6">
        <f t="shared" si="36"/>
        <v>118</v>
      </c>
      <c r="P113" s="20">
        <f t="shared" si="37"/>
        <v>3061.7008840458379</v>
      </c>
      <c r="Q113" s="20">
        <f t="shared" si="38"/>
        <v>3061.7008840458379</v>
      </c>
      <c r="R113" s="5">
        <f t="shared" si="39"/>
        <v>70928.981818495711</v>
      </c>
      <c r="S113" s="5">
        <f t="shared" si="46"/>
        <v>30575212.267008286</v>
      </c>
      <c r="T113" s="20">
        <f>SUM(S113:$S$136)</f>
        <v>73778881.08814995</v>
      </c>
      <c r="U113" s="6">
        <f t="shared" si="47"/>
        <v>2.4130292357041108</v>
      </c>
    </row>
    <row r="114" spans="1:21" ht="12.5">
      <c r="A114" s="13">
        <v>100</v>
      </c>
      <c r="B114" s="17">
        <f>Absterbeordnung!C108</f>
        <v>1992.8243125442434</v>
      </c>
      <c r="C114" s="18">
        <f t="shared" si="40"/>
        <v>0.13803296719774574</v>
      </c>
      <c r="D114" s="17">
        <f t="shared" si="41"/>
        <v>275.07545296428975</v>
      </c>
      <c r="E114" s="17">
        <f>SUM(D114:$D$136)</f>
        <v>673.09015948753745</v>
      </c>
      <c r="F114" s="19">
        <f t="shared" si="42"/>
        <v>2.4469292051839968</v>
      </c>
      <c r="G114" s="5"/>
      <c r="H114" s="17">
        <f>Absterbeordnung!C108</f>
        <v>1992.8243125442434</v>
      </c>
      <c r="I114" s="18">
        <f t="shared" si="43"/>
        <v>0.13803296719774574</v>
      </c>
      <c r="J114" s="17">
        <f t="shared" si="44"/>
        <v>275.07545296428975</v>
      </c>
      <c r="K114" s="17">
        <f>SUM($J114:J$136)</f>
        <v>673.09015948753745</v>
      </c>
      <c r="L114" s="19">
        <f t="shared" si="45"/>
        <v>2.4469292051839968</v>
      </c>
      <c r="N114" s="20">
        <v>100</v>
      </c>
      <c r="O114" s="6">
        <f t="shared" si="36"/>
        <v>119</v>
      </c>
      <c r="P114" s="20">
        <f t="shared" si="37"/>
        <v>1992.8243125442434</v>
      </c>
      <c r="Q114" s="20">
        <f t="shared" si="38"/>
        <v>1992.8243125442434</v>
      </c>
      <c r="R114" s="5">
        <f t="shared" si="39"/>
        <v>68289.300413693258</v>
      </c>
      <c r="S114" s="5">
        <f t="shared" si="46"/>
        <v>18784710.243911132</v>
      </c>
      <c r="T114" s="20">
        <f>SUM(S114:$S$136)</f>
        <v>43203668.821141653</v>
      </c>
      <c r="U114" s="6">
        <f t="shared" si="47"/>
        <v>2.2999379953249837</v>
      </c>
    </row>
    <row r="115" spans="1:21" ht="12.5">
      <c r="A115" s="13">
        <v>101</v>
      </c>
      <c r="B115" s="17">
        <f>Absterbeordnung!C109</f>
        <v>1257.8</v>
      </c>
      <c r="C115" s="18">
        <f t="shared" si="40"/>
        <v>0.13532643842916248</v>
      </c>
      <c r="D115" s="17">
        <f t="shared" si="41"/>
        <v>170.21359425620057</v>
      </c>
      <c r="E115" s="17">
        <f>SUM(D115:$D$136)</f>
        <v>398.01470652324747</v>
      </c>
      <c r="F115" s="19">
        <f t="shared" si="42"/>
        <v>2.3383250219378322</v>
      </c>
      <c r="G115" s="5"/>
      <c r="H115" s="17">
        <f>Absterbeordnung!C109</f>
        <v>1257.8</v>
      </c>
      <c r="I115" s="18">
        <f t="shared" si="43"/>
        <v>0.13532643842916248</v>
      </c>
      <c r="J115" s="17">
        <f t="shared" si="44"/>
        <v>170.21359425620057</v>
      </c>
      <c r="K115" s="17">
        <f>SUM($J115:J$136)</f>
        <v>398.01470652324747</v>
      </c>
      <c r="L115" s="19">
        <f t="shared" si="45"/>
        <v>2.3383250219378322</v>
      </c>
      <c r="N115" s="20">
        <v>101</v>
      </c>
      <c r="O115" s="6">
        <f t="shared" si="36"/>
        <v>120</v>
      </c>
      <c r="P115" s="20">
        <f t="shared" si="37"/>
        <v>1257.8</v>
      </c>
      <c r="Q115" s="20">
        <f t="shared" si="38"/>
        <v>1257.8</v>
      </c>
      <c r="R115" s="5">
        <f t="shared" si="39"/>
        <v>65438.303132387089</v>
      </c>
      <c r="S115" s="5">
        <f t="shared" si="46"/>
        <v>11138488.778190393</v>
      </c>
      <c r="T115" s="20">
        <f>SUM(S115:$S$136)</f>
        <v>24418958.577230524</v>
      </c>
      <c r="U115" s="6">
        <f t="shared" si="47"/>
        <v>2.1923044556137476</v>
      </c>
    </row>
    <row r="116" spans="1:21" ht="12.5">
      <c r="A116" s="21">
        <v>102</v>
      </c>
      <c r="B116" s="17">
        <f>Absterbeordnung!C110</f>
        <v>765.7</v>
      </c>
      <c r="C116" s="18">
        <f t="shared" si="40"/>
        <v>0.13267297885212007</v>
      </c>
      <c r="D116" s="17">
        <f t="shared" si="41"/>
        <v>101.58769990706834</v>
      </c>
      <c r="E116" s="17">
        <f>SUM(D116:$D$136)</f>
        <v>227.80111226704696</v>
      </c>
      <c r="F116" s="19">
        <f t="shared" si="42"/>
        <v>2.2424084064846208</v>
      </c>
      <c r="G116" s="5"/>
      <c r="H116" s="17">
        <f>Absterbeordnung!C110</f>
        <v>765.7</v>
      </c>
      <c r="I116" s="18">
        <f t="shared" si="43"/>
        <v>0.13267297885212007</v>
      </c>
      <c r="J116" s="17">
        <f t="shared" si="44"/>
        <v>101.58769990706834</v>
      </c>
      <c r="K116" s="17">
        <f>SUM($J116:J$136)</f>
        <v>227.80111226704696</v>
      </c>
      <c r="L116" s="19">
        <f t="shared" si="45"/>
        <v>2.2424084064846208</v>
      </c>
      <c r="N116" s="6">
        <v>102</v>
      </c>
      <c r="O116" s="6">
        <f t="shared" si="36"/>
        <v>121</v>
      </c>
      <c r="P116" s="20">
        <f t="shared" si="37"/>
        <v>765.7</v>
      </c>
      <c r="Q116" s="20">
        <f t="shared" si="38"/>
        <v>765.7</v>
      </c>
      <c r="R116" s="5">
        <f t="shared" si="39"/>
        <v>62402.642164413577</v>
      </c>
      <c r="S116" s="5">
        <f t="shared" si="46"/>
        <v>6339340.8856066158</v>
      </c>
      <c r="T116" s="20">
        <f>SUM(S116:$S$136)</f>
        <v>13280469.799040128</v>
      </c>
      <c r="U116" s="6">
        <f t="shared" si="47"/>
        <v>2.0949291162419184</v>
      </c>
    </row>
    <row r="117" spans="1:21" ht="12.5">
      <c r="A117" s="21">
        <v>103</v>
      </c>
      <c r="B117" s="17">
        <f>Absterbeordnung!C111</f>
        <v>449.6</v>
      </c>
      <c r="C117" s="18">
        <f t="shared" si="40"/>
        <v>0.13007154789423539</v>
      </c>
      <c r="D117" s="17">
        <f t="shared" si="41"/>
        <v>58.480167933248232</v>
      </c>
      <c r="E117" s="17">
        <f>SUM(D117:$D$136)</f>
        <v>126.21341235997858</v>
      </c>
      <c r="F117" s="19">
        <f t="shared" si="42"/>
        <v>2.1582258878607186</v>
      </c>
      <c r="G117" s="5"/>
      <c r="H117" s="17">
        <f>Absterbeordnung!C111</f>
        <v>449.6</v>
      </c>
      <c r="I117" s="18">
        <f t="shared" si="43"/>
        <v>0.13007154789423539</v>
      </c>
      <c r="J117" s="17">
        <f t="shared" si="44"/>
        <v>58.480167933248232</v>
      </c>
      <c r="K117" s="17">
        <f>SUM($J117:J$136)</f>
        <v>126.21341235997858</v>
      </c>
      <c r="L117" s="19">
        <f t="shared" si="45"/>
        <v>2.1582258878607186</v>
      </c>
      <c r="N117" s="6">
        <v>103</v>
      </c>
      <c r="O117" s="6">
        <f t="shared" si="36"/>
        <v>122</v>
      </c>
      <c r="P117" s="20">
        <f t="shared" si="37"/>
        <v>449.6</v>
      </c>
      <c r="Q117" s="20">
        <f t="shared" si="38"/>
        <v>449.6</v>
      </c>
      <c r="R117" s="5">
        <f t="shared" si="39"/>
        <v>59131.840146939903</v>
      </c>
      <c r="S117" s="5">
        <f t="shared" si="46"/>
        <v>3458039.9419950354</v>
      </c>
      <c r="T117" s="20">
        <f>SUM(S117:$S$136)</f>
        <v>6941128.9134335164</v>
      </c>
      <c r="U117" s="6">
        <f t="shared" si="47"/>
        <v>2.0072437073786356</v>
      </c>
    </row>
    <row r="118" spans="1:21" ht="12.5">
      <c r="A118" s="21">
        <v>104</v>
      </c>
      <c r="B118" s="17">
        <f>Absterbeordnung!C112</f>
        <v>254.9</v>
      </c>
      <c r="C118" s="18">
        <f t="shared" si="40"/>
        <v>0.12752112538650526</v>
      </c>
      <c r="D118" s="17">
        <f t="shared" si="41"/>
        <v>32.505134861020188</v>
      </c>
      <c r="E118" s="17">
        <f>SUM(D118:$D$136)</f>
        <v>67.733244426730352</v>
      </c>
      <c r="F118" s="19">
        <f t="shared" si="42"/>
        <v>2.0837706016705484</v>
      </c>
      <c r="G118" s="5"/>
      <c r="H118" s="17">
        <f>Absterbeordnung!C112</f>
        <v>254.9</v>
      </c>
      <c r="I118" s="18">
        <f t="shared" si="43"/>
        <v>0.12752112538650526</v>
      </c>
      <c r="J118" s="17">
        <f t="shared" si="44"/>
        <v>32.505134861020188</v>
      </c>
      <c r="K118" s="17">
        <f>SUM($J118:J$136)</f>
        <v>67.733244426730352</v>
      </c>
      <c r="L118" s="19">
        <f t="shared" si="45"/>
        <v>2.0837706016705484</v>
      </c>
      <c r="N118" s="6">
        <v>104</v>
      </c>
      <c r="O118" s="6">
        <f t="shared" si="36"/>
        <v>123</v>
      </c>
      <c r="P118" s="20">
        <f t="shared" si="37"/>
        <v>254.9</v>
      </c>
      <c r="Q118" s="20">
        <f t="shared" si="38"/>
        <v>254.9</v>
      </c>
      <c r="R118" s="5">
        <f t="shared" si="39"/>
        <v>55596.649311448928</v>
      </c>
      <c r="S118" s="5">
        <f t="shared" si="46"/>
        <v>1807176.5836894927</v>
      </c>
      <c r="T118" s="20">
        <f>SUM(S118:$S$136)</f>
        <v>3483088.9714384791</v>
      </c>
      <c r="U118" s="6">
        <f t="shared" si="47"/>
        <v>1.9273650416206036</v>
      </c>
    </row>
    <row r="119" spans="1:21" ht="12.5">
      <c r="A119" s="21">
        <v>105</v>
      </c>
      <c r="B119" s="17">
        <f>Absterbeordnung!C113</f>
        <v>139.6</v>
      </c>
      <c r="C119" s="18">
        <f t="shared" si="40"/>
        <v>0.12502071116324046</v>
      </c>
      <c r="D119" s="17">
        <f t="shared" si="41"/>
        <v>17.452891278388368</v>
      </c>
      <c r="E119" s="17">
        <f>SUM(D119:$D$136)</f>
        <v>35.228109565710177</v>
      </c>
      <c r="F119" s="19">
        <f t="shared" si="42"/>
        <v>2.0184684018133185</v>
      </c>
      <c r="G119" s="5"/>
      <c r="H119" s="17">
        <f>Absterbeordnung!C113</f>
        <v>139.6</v>
      </c>
      <c r="I119" s="18">
        <f t="shared" si="43"/>
        <v>0.12502071116324046</v>
      </c>
      <c r="J119" s="17">
        <f t="shared" si="44"/>
        <v>17.452891278388368</v>
      </c>
      <c r="K119" s="17">
        <f>SUM($J119:J$136)</f>
        <v>35.228109565710177</v>
      </c>
      <c r="L119" s="19">
        <f t="shared" si="45"/>
        <v>2.0184684018133185</v>
      </c>
      <c r="N119" s="6">
        <v>105</v>
      </c>
      <c r="O119" s="6">
        <f t="shared" si="36"/>
        <v>124</v>
      </c>
      <c r="P119" s="20">
        <f t="shared" si="37"/>
        <v>139.6</v>
      </c>
      <c r="Q119" s="20">
        <f t="shared" si="38"/>
        <v>139.6</v>
      </c>
      <c r="R119" s="5">
        <f t="shared" si="39"/>
        <v>51743.6950059218</v>
      </c>
      <c r="S119" s="5">
        <f t="shared" si="46"/>
        <v>903077.08328044019</v>
      </c>
      <c r="T119" s="20">
        <f>SUM(S119:$S$136)</f>
        <v>1675912.3877489872</v>
      </c>
      <c r="U119" s="6">
        <f t="shared" si="47"/>
        <v>1.8557799979390595</v>
      </c>
    </row>
    <row r="120" spans="1:21" ht="12.5">
      <c r="A120" s="21">
        <v>106</v>
      </c>
      <c r="B120" s="17">
        <f>Absterbeordnung!C114</f>
        <v>74</v>
      </c>
      <c r="C120" s="18">
        <f t="shared" si="40"/>
        <v>0.12256932466984359</v>
      </c>
      <c r="D120" s="17">
        <f t="shared" si="41"/>
        <v>9.0701300255684263</v>
      </c>
      <c r="E120" s="17">
        <f>SUM(D120:$D$136)</f>
        <v>17.775218287321806</v>
      </c>
      <c r="F120" s="19">
        <f t="shared" si="42"/>
        <v>1.9597534144730004</v>
      </c>
      <c r="G120" s="5"/>
      <c r="H120" s="17">
        <f>Absterbeordnung!C114</f>
        <v>74</v>
      </c>
      <c r="I120" s="18">
        <f t="shared" si="43"/>
        <v>0.12256932466984359</v>
      </c>
      <c r="J120" s="17">
        <f t="shared" si="44"/>
        <v>9.0701300255684263</v>
      </c>
      <c r="K120" s="17">
        <f>SUM($J120:J$136)</f>
        <v>17.775218287321806</v>
      </c>
      <c r="L120" s="19">
        <f t="shared" si="45"/>
        <v>1.9597534144730004</v>
      </c>
      <c r="N120" s="6">
        <v>106</v>
      </c>
      <c r="O120" s="6">
        <f t="shared" si="36"/>
        <v>125</v>
      </c>
      <c r="P120" s="20">
        <f t="shared" si="37"/>
        <v>74</v>
      </c>
      <c r="Q120" s="20">
        <f t="shared" si="38"/>
        <v>74</v>
      </c>
      <c r="R120" s="5">
        <f t="shared" si="39"/>
        <v>47608.889291935018</v>
      </c>
      <c r="S120" s="5">
        <f t="shared" si="46"/>
        <v>431818.81625074294</v>
      </c>
      <c r="T120" s="20">
        <f>SUM(S120:$S$136)</f>
        <v>772835.30446854676</v>
      </c>
      <c r="U120" s="6">
        <f t="shared" si="47"/>
        <v>1.7897212334994379</v>
      </c>
    </row>
    <row r="121" spans="1:21" ht="12.5">
      <c r="A121" s="21">
        <v>107</v>
      </c>
      <c r="B121" s="17">
        <f>Absterbeordnung!C115</f>
        <v>38</v>
      </c>
      <c r="C121" s="18">
        <f t="shared" si="40"/>
        <v>0.12016600457827803</v>
      </c>
      <c r="D121" s="17">
        <f t="shared" si="41"/>
        <v>4.5663081739745648</v>
      </c>
      <c r="E121" s="17">
        <f>SUM(D121:$D$136)</f>
        <v>8.705088261753378</v>
      </c>
      <c r="F121" s="19">
        <f t="shared" si="42"/>
        <v>1.9063733611690017</v>
      </c>
      <c r="G121" s="5"/>
      <c r="H121" s="17">
        <f>Absterbeordnung!C115</f>
        <v>38</v>
      </c>
      <c r="I121" s="18">
        <f t="shared" si="43"/>
        <v>0.12016600457827803</v>
      </c>
      <c r="J121" s="17">
        <f t="shared" si="44"/>
        <v>4.5663081739745648</v>
      </c>
      <c r="K121" s="17">
        <f>SUM($J121:J$136)</f>
        <v>8.705088261753378</v>
      </c>
      <c r="L121" s="19">
        <f t="shared" si="45"/>
        <v>1.9063733611690017</v>
      </c>
      <c r="N121" s="6">
        <v>107</v>
      </c>
      <c r="O121" s="6">
        <f t="shared" si="36"/>
        <v>126</v>
      </c>
      <c r="P121" s="20">
        <f t="shared" si="37"/>
        <v>38</v>
      </c>
      <c r="Q121" s="20">
        <f t="shared" si="38"/>
        <v>38</v>
      </c>
      <c r="R121" s="5">
        <f t="shared" si="39"/>
        <v>43194.144597938888</v>
      </c>
      <c r="S121" s="5">
        <f t="shared" si="46"/>
        <v>197237.77554540767</v>
      </c>
      <c r="T121" s="20">
        <f>SUM(S121:$S$136)</f>
        <v>341016.48821780377</v>
      </c>
      <c r="U121" s="6">
        <f t="shared" si="47"/>
        <v>1.7289613375268251</v>
      </c>
    </row>
    <row r="122" spans="1:21" ht="12.5">
      <c r="A122" s="21">
        <v>108</v>
      </c>
      <c r="B122" s="17">
        <f>Absterbeordnung!C116</f>
        <v>18.899999999999999</v>
      </c>
      <c r="C122" s="18">
        <f t="shared" si="40"/>
        <v>0.11780980841007649</v>
      </c>
      <c r="D122" s="17">
        <f t="shared" si="41"/>
        <v>2.2266053789504454</v>
      </c>
      <c r="E122" s="17">
        <f>SUM(D122:$D$136)</f>
        <v>4.1387800877788132</v>
      </c>
      <c r="F122" s="19">
        <f t="shared" si="42"/>
        <v>1.8587847343338897</v>
      </c>
      <c r="G122" s="5"/>
      <c r="H122" s="17">
        <f>Absterbeordnung!C116</f>
        <v>18.899999999999999</v>
      </c>
      <c r="I122" s="18">
        <f t="shared" si="43"/>
        <v>0.11780980841007649</v>
      </c>
      <c r="J122" s="17">
        <f t="shared" si="44"/>
        <v>2.2266053789504454</v>
      </c>
      <c r="K122" s="17">
        <f>SUM($J122:J$136)</f>
        <v>4.1387800877788132</v>
      </c>
      <c r="L122" s="19">
        <f t="shared" si="45"/>
        <v>1.8587847343338897</v>
      </c>
      <c r="N122" s="6">
        <v>108</v>
      </c>
      <c r="O122" s="6">
        <f t="shared" si="36"/>
        <v>127</v>
      </c>
      <c r="P122" s="20">
        <f t="shared" si="37"/>
        <v>18.899999999999999</v>
      </c>
      <c r="Q122" s="20">
        <f t="shared" si="38"/>
        <v>18.899999999999999</v>
      </c>
      <c r="R122" s="5">
        <f t="shared" si="39"/>
        <v>38521.090189392424</v>
      </c>
      <c r="S122" s="5">
        <f t="shared" si="46"/>
        <v>85771.266618736408</v>
      </c>
      <c r="T122" s="20">
        <f>SUM(S122:$S$136)</f>
        <v>143778.71267239613</v>
      </c>
      <c r="U122" s="6">
        <f t="shared" si="47"/>
        <v>1.6763039458366611</v>
      </c>
    </row>
    <row r="123" spans="1:21" ht="12.5">
      <c r="A123" s="21">
        <v>109</v>
      </c>
      <c r="B123" s="17">
        <f>Absterbeordnung!C117</f>
        <v>9.1999999999999993</v>
      </c>
      <c r="C123" s="18">
        <f t="shared" si="40"/>
        <v>0.11549981216674166</v>
      </c>
      <c r="D123" s="17">
        <f t="shared" si="41"/>
        <v>1.0625982719340232</v>
      </c>
      <c r="E123" s="17">
        <f>SUM(D123:$D$136)</f>
        <v>1.9121747088283676</v>
      </c>
      <c r="F123" s="19">
        <f t="shared" si="42"/>
        <v>1.7995274030966</v>
      </c>
      <c r="G123" s="5"/>
      <c r="H123" s="17">
        <f>Absterbeordnung!C117</f>
        <v>9.1999999999999993</v>
      </c>
      <c r="I123" s="18">
        <f t="shared" si="43"/>
        <v>0.11549981216674166</v>
      </c>
      <c r="J123" s="17">
        <f t="shared" si="44"/>
        <v>1.0625982719340232</v>
      </c>
      <c r="K123" s="17">
        <f>SUM($J123:J$136)</f>
        <v>1.9121747088283676</v>
      </c>
      <c r="L123" s="19">
        <f t="shared" si="45"/>
        <v>1.7995274030966</v>
      </c>
      <c r="N123" s="6">
        <v>109</v>
      </c>
      <c r="O123" s="6">
        <f t="shared" si="36"/>
        <v>128</v>
      </c>
      <c r="P123" s="20">
        <f t="shared" si="37"/>
        <v>9.1999999999999993</v>
      </c>
      <c r="Q123" s="20">
        <f t="shared" si="38"/>
        <v>9.1999999999999993</v>
      </c>
      <c r="R123" s="5">
        <f t="shared" si="39"/>
        <v>33773.130143083807</v>
      </c>
      <c r="S123" s="5">
        <f t="shared" si="46"/>
        <v>35887.269727843719</v>
      </c>
      <c r="T123" s="20">
        <f>SUM(S123:$S$136)</f>
        <v>58007.446053659718</v>
      </c>
      <c r="U123" s="6">
        <f t="shared" si="47"/>
        <v>1.6163794708699644</v>
      </c>
    </row>
    <row r="124" spans="1:21" ht="12.5">
      <c r="A124" s="21">
        <v>110</v>
      </c>
      <c r="B124" s="17">
        <f>Absterbeordnung!C118</f>
        <v>4.3</v>
      </c>
      <c r="C124" s="18">
        <f t="shared" si="40"/>
        <v>0.11323510996739378</v>
      </c>
      <c r="D124" s="17">
        <f t="shared" si="41"/>
        <v>0.48691097285979323</v>
      </c>
      <c r="E124" s="17">
        <f>SUM(D124:$D$136)</f>
        <v>0.84957643689434448</v>
      </c>
      <c r="F124" s="19">
        <f t="shared" si="42"/>
        <v>1.7448291048043012</v>
      </c>
      <c r="G124" s="5"/>
      <c r="H124" s="17">
        <f>Absterbeordnung!C118</f>
        <v>4.3</v>
      </c>
      <c r="I124" s="18">
        <f t="shared" si="43"/>
        <v>0.11323510996739378</v>
      </c>
      <c r="J124" s="17">
        <f t="shared" si="44"/>
        <v>0.48691097285979323</v>
      </c>
      <c r="K124" s="17">
        <f>SUM($J124:J$136)</f>
        <v>0.84957643689434448</v>
      </c>
      <c r="L124" s="19">
        <f t="shared" si="45"/>
        <v>1.7448291048043012</v>
      </c>
      <c r="N124" s="6">
        <v>110</v>
      </c>
      <c r="O124" s="6">
        <f t="shared" si="36"/>
        <v>129</v>
      </c>
      <c r="P124" s="20">
        <f t="shared" si="37"/>
        <v>4.3</v>
      </c>
      <c r="Q124" s="20">
        <f t="shared" si="38"/>
        <v>4.3</v>
      </c>
      <c r="R124" s="5">
        <f t="shared" si="39"/>
        <v>28971.03855246797</v>
      </c>
      <c r="S124" s="5">
        <f t="shared" si="46"/>
        <v>14106.316566340754</v>
      </c>
      <c r="T124" s="20">
        <f>SUM(S124:$S$136)</f>
        <v>22120.176325815995</v>
      </c>
      <c r="U124" s="6">
        <f t="shared" si="47"/>
        <v>1.5681043468567268</v>
      </c>
    </row>
    <row r="125" spans="1:21" ht="12.5">
      <c r="A125" s="21">
        <v>111</v>
      </c>
      <c r="B125" s="17">
        <f>Absterbeordnung!C119</f>
        <v>2</v>
      </c>
      <c r="C125" s="18">
        <f t="shared" si="40"/>
        <v>0.11101481369352335</v>
      </c>
      <c r="D125" s="17">
        <f t="shared" si="41"/>
        <v>0.22202962738704671</v>
      </c>
      <c r="E125" s="17">
        <f>SUM(D125:$D$136)</f>
        <v>0.3626654640345513</v>
      </c>
      <c r="F125" s="19">
        <f t="shared" si="42"/>
        <v>1.6334102268358324</v>
      </c>
      <c r="G125" s="25"/>
      <c r="H125" s="17">
        <f>Absterbeordnung!C119</f>
        <v>2</v>
      </c>
      <c r="I125" s="18">
        <f t="shared" si="43"/>
        <v>0.11101481369352335</v>
      </c>
      <c r="J125" s="17">
        <f t="shared" si="44"/>
        <v>0.22202962738704671</v>
      </c>
      <c r="K125" s="17">
        <f>SUM($J125:J$136)</f>
        <v>0.3626654640345513</v>
      </c>
      <c r="L125" s="19">
        <f t="shared" si="45"/>
        <v>1.6334102268358324</v>
      </c>
      <c r="N125" s="6">
        <v>111</v>
      </c>
      <c r="O125" s="6">
        <f t="shared" si="36"/>
        <v>130</v>
      </c>
      <c r="P125" s="20">
        <f t="shared" si="37"/>
        <v>2</v>
      </c>
      <c r="Q125" s="20">
        <f t="shared" si="38"/>
        <v>2</v>
      </c>
      <c r="R125" s="5">
        <f t="shared" si="39"/>
        <v>24305.170940944045</v>
      </c>
      <c r="S125" s="5">
        <f t="shared" si="46"/>
        <v>5396.4680475962814</v>
      </c>
      <c r="T125" s="20">
        <f>SUM(S125:$S$136)</f>
        <v>8013.8597594752391</v>
      </c>
      <c r="U125" s="6">
        <f t="shared" si="47"/>
        <v>1.4850194032085129</v>
      </c>
    </row>
    <row r="126" spans="1:21" ht="12.5">
      <c r="A126" s="21">
        <v>112</v>
      </c>
      <c r="B126" s="17">
        <f>Absterbeordnung!C120</f>
        <v>0.9</v>
      </c>
      <c r="C126" s="18">
        <f t="shared" si="40"/>
        <v>0.10883805264070914</v>
      </c>
      <c r="D126" s="17">
        <f t="shared" si="41"/>
        <v>9.7954247376638229E-2</v>
      </c>
      <c r="E126" s="17">
        <f>SUM(D126:$D$136)</f>
        <v>0.14063583664750456</v>
      </c>
      <c r="F126" s="19">
        <f t="shared" si="42"/>
        <v>1.4357298474945535</v>
      </c>
      <c r="G126" s="5"/>
      <c r="H126" s="17">
        <f>Absterbeordnung!C120</f>
        <v>0.9</v>
      </c>
      <c r="I126" s="18">
        <f t="shared" si="43"/>
        <v>0.10883805264070914</v>
      </c>
      <c r="J126" s="17">
        <f t="shared" si="44"/>
        <v>9.7954247376638229E-2</v>
      </c>
      <c r="K126" s="17">
        <f>SUM($J126:J$136)</f>
        <v>0.14063583664750456</v>
      </c>
      <c r="L126" s="19">
        <f t="shared" si="45"/>
        <v>1.4357298474945535</v>
      </c>
      <c r="N126" s="6">
        <v>112</v>
      </c>
      <c r="O126" s="6">
        <f t="shared" si="36"/>
        <v>131</v>
      </c>
      <c r="P126" s="20">
        <f t="shared" si="37"/>
        <v>0.9</v>
      </c>
      <c r="Q126" s="20">
        <f t="shared" si="38"/>
        <v>0.9</v>
      </c>
      <c r="R126" s="5">
        <f t="shared" si="39"/>
        <v>19847.739001806098</v>
      </c>
      <c r="S126" s="5">
        <f t="shared" si="46"/>
        <v>1944.1703360498655</v>
      </c>
      <c r="T126" s="20">
        <f>SUM(S126:$S$136)</f>
        <v>2617.3917118789586</v>
      </c>
      <c r="U126" s="6">
        <f t="shared" si="47"/>
        <v>1.3462769508133396</v>
      </c>
    </row>
    <row r="127" spans="1:21" ht="12.5">
      <c r="A127" s="21">
        <v>113</v>
      </c>
      <c r="B127" s="17">
        <f>Absterbeordnung!C121</f>
        <v>0.4</v>
      </c>
      <c r="C127" s="18">
        <f t="shared" si="40"/>
        <v>0.10670397317716583</v>
      </c>
      <c r="D127" s="17">
        <f t="shared" si="41"/>
        <v>4.2681589270866335E-2</v>
      </c>
      <c r="E127" s="17">
        <f>SUM(D127:$D$136)</f>
        <v>4.2681589270866335E-2</v>
      </c>
      <c r="F127" s="19">
        <f t="shared" si="42"/>
        <v>1</v>
      </c>
      <c r="G127" s="27"/>
      <c r="H127" s="17">
        <f>Absterbeordnung!C121</f>
        <v>0.4</v>
      </c>
      <c r="I127" s="18">
        <f t="shared" si="43"/>
        <v>0.10670397317716583</v>
      </c>
      <c r="J127" s="17">
        <f t="shared" si="44"/>
        <v>4.2681589270866335E-2</v>
      </c>
      <c r="K127" s="17">
        <f>SUM($J127:J$136)</f>
        <v>4.2681589270866335E-2</v>
      </c>
      <c r="L127" s="19">
        <f t="shared" si="45"/>
        <v>1</v>
      </c>
      <c r="N127" s="6">
        <v>113</v>
      </c>
      <c r="O127" s="6">
        <f t="shared" si="36"/>
        <v>132</v>
      </c>
      <c r="P127" s="20">
        <f t="shared" si="37"/>
        <v>0.4</v>
      </c>
      <c r="Q127" s="20">
        <f t="shared" si="38"/>
        <v>0.4</v>
      </c>
      <c r="R127" s="5">
        <f t="shared" si="39"/>
        <v>15773.10937408372</v>
      </c>
      <c r="S127" s="5">
        <f t="shared" si="46"/>
        <v>673.22137582909295</v>
      </c>
      <c r="T127" s="20">
        <f>SUM(S127:$S$136)</f>
        <v>673.22137582909295</v>
      </c>
      <c r="U127" s="6">
        <f t="shared" si="47"/>
        <v>1</v>
      </c>
    </row>
    <row r="128" spans="1:21" ht="12.5">
      <c r="A128" s="21">
        <v>114</v>
      </c>
      <c r="B128" s="17">
        <f>Absterbeordnung!C122</f>
        <v>0</v>
      </c>
      <c r="C128" s="18">
        <f t="shared" si="40"/>
        <v>0.10461173840898609</v>
      </c>
      <c r="D128" s="17">
        <f t="shared" si="41"/>
        <v>0</v>
      </c>
      <c r="E128" s="17">
        <f>SUM(D128:$D$136)</f>
        <v>0</v>
      </c>
      <c r="F128" s="19" t="e">
        <f t="shared" si="42"/>
        <v>#DIV/0!</v>
      </c>
      <c r="G128" s="27"/>
      <c r="H128" s="17">
        <f>Absterbeordnung!C122</f>
        <v>0</v>
      </c>
      <c r="I128" s="18">
        <f t="shared" si="43"/>
        <v>0.10461173840898609</v>
      </c>
      <c r="J128" s="17">
        <f t="shared" si="44"/>
        <v>0</v>
      </c>
      <c r="K128" s="17">
        <f>SUM($J128:J$136)</f>
        <v>0</v>
      </c>
      <c r="L128" s="19" t="e">
        <f t="shared" si="45"/>
        <v>#DIV/0!</v>
      </c>
      <c r="N128" s="6">
        <v>114</v>
      </c>
      <c r="O128" s="6">
        <f t="shared" si="36"/>
        <v>133</v>
      </c>
      <c r="P128" s="20">
        <f t="shared" si="37"/>
        <v>0</v>
      </c>
      <c r="Q128" s="20">
        <f t="shared" si="38"/>
        <v>0</v>
      </c>
      <c r="R128" s="5">
        <f t="shared" si="39"/>
        <v>12151.505356099309</v>
      </c>
      <c r="S128" s="5">
        <f t="shared" si="46"/>
        <v>0</v>
      </c>
      <c r="T128" s="20">
        <f>SUM(S128:$S$136)</f>
        <v>0</v>
      </c>
      <c r="U128" s="6" t="e">
        <f t="shared" si="47"/>
        <v>#DIV/0!</v>
      </c>
    </row>
    <row r="129" spans="1:21" ht="12.5">
      <c r="A129" s="21">
        <v>115</v>
      </c>
      <c r="B129" s="17">
        <f>Absterbeordnung!C123</f>
        <v>0</v>
      </c>
      <c r="C129" s="18">
        <f t="shared" si="40"/>
        <v>0.10256052785194716</v>
      </c>
      <c r="D129" s="17">
        <f t="shared" si="41"/>
        <v>0</v>
      </c>
      <c r="E129" s="17">
        <f>SUM(D129:$D$136)</f>
        <v>0</v>
      </c>
      <c r="F129" s="19" t="e">
        <f t="shared" si="42"/>
        <v>#DIV/0!</v>
      </c>
      <c r="G129" s="27"/>
      <c r="H129" s="17">
        <f>Absterbeordnung!C123</f>
        <v>0</v>
      </c>
      <c r="I129" s="18">
        <f t="shared" si="43"/>
        <v>0.10256052785194716</v>
      </c>
      <c r="J129" s="17">
        <f t="shared" si="44"/>
        <v>0</v>
      </c>
      <c r="K129" s="17">
        <f>SUM($J129:J$136)</f>
        <v>0</v>
      </c>
      <c r="L129" s="19" t="e">
        <f t="shared" si="45"/>
        <v>#DIV/0!</v>
      </c>
      <c r="N129" s="6">
        <v>115</v>
      </c>
      <c r="O129" s="6">
        <f t="shared" si="36"/>
        <v>134</v>
      </c>
      <c r="P129" s="20">
        <f t="shared" si="37"/>
        <v>0</v>
      </c>
      <c r="Q129" s="20">
        <f t="shared" si="38"/>
        <v>0</v>
      </c>
      <c r="R129" s="5">
        <f t="shared" si="39"/>
        <v>9059.1595285760795</v>
      </c>
      <c r="S129" s="5">
        <f t="shared" si="46"/>
        <v>0</v>
      </c>
      <c r="T129" s="20">
        <f>SUM(S129:$S$136)</f>
        <v>0</v>
      </c>
      <c r="U129" s="6" t="e">
        <f t="shared" si="47"/>
        <v>#DIV/0!</v>
      </c>
    </row>
    <row r="130" spans="1:21" ht="12.5">
      <c r="A130" s="21">
        <v>116</v>
      </c>
      <c r="B130" s="17">
        <f>Absterbeordnung!C124</f>
        <v>0</v>
      </c>
      <c r="C130" s="18">
        <f t="shared" si="40"/>
        <v>0.1005495371097521</v>
      </c>
      <c r="D130" s="17">
        <f t="shared" si="41"/>
        <v>0</v>
      </c>
      <c r="E130" s="17">
        <f>SUM(D130:$D$136)</f>
        <v>0</v>
      </c>
      <c r="F130" s="19" t="e">
        <f t="shared" si="42"/>
        <v>#DIV/0!</v>
      </c>
      <c r="G130" s="27"/>
      <c r="H130" s="17">
        <f>Absterbeordnung!C124</f>
        <v>0</v>
      </c>
      <c r="I130" s="18">
        <f t="shared" si="43"/>
        <v>0.1005495371097521</v>
      </c>
      <c r="J130" s="17">
        <f t="shared" si="44"/>
        <v>0</v>
      </c>
      <c r="K130" s="17">
        <f>SUM($J130:J$136)</f>
        <v>0</v>
      </c>
      <c r="L130" s="19" t="e">
        <f t="shared" si="45"/>
        <v>#DIV/0!</v>
      </c>
      <c r="N130" s="6">
        <v>116</v>
      </c>
      <c r="O130" s="6">
        <f t="shared" si="36"/>
        <v>135</v>
      </c>
      <c r="P130" s="20">
        <f t="shared" si="37"/>
        <v>0</v>
      </c>
      <c r="Q130" s="20">
        <f t="shared" si="38"/>
        <v>0</v>
      </c>
      <c r="R130" s="5">
        <f t="shared" si="39"/>
        <v>6557.7467162670491</v>
      </c>
      <c r="S130" s="5">
        <f t="shared" si="46"/>
        <v>0</v>
      </c>
      <c r="T130" s="20">
        <f>SUM(S130:$S$136)</f>
        <v>0</v>
      </c>
      <c r="U130" s="6" t="e">
        <f t="shared" si="47"/>
        <v>#DIV/0!</v>
      </c>
    </row>
    <row r="131" spans="1:21" ht="12.5">
      <c r="A131" s="21">
        <v>117</v>
      </c>
      <c r="B131" s="17">
        <f>Absterbeordnung!C125</f>
        <v>0</v>
      </c>
      <c r="C131" s="18">
        <f t="shared" si="40"/>
        <v>9.8577977558580526E-2</v>
      </c>
      <c r="D131" s="17">
        <f t="shared" si="41"/>
        <v>0</v>
      </c>
      <c r="E131" s="17">
        <f>SUM(D131:$D$136)</f>
        <v>0</v>
      </c>
      <c r="F131" s="19" t="e">
        <f t="shared" si="42"/>
        <v>#DIV/0!</v>
      </c>
      <c r="G131" s="27"/>
      <c r="H131" s="17">
        <f>Absterbeordnung!C125</f>
        <v>0</v>
      </c>
      <c r="I131" s="18">
        <f t="shared" si="43"/>
        <v>9.8577977558580526E-2</v>
      </c>
      <c r="J131" s="17">
        <f t="shared" si="44"/>
        <v>0</v>
      </c>
      <c r="K131" s="17">
        <f>SUM($J131:J$136)</f>
        <v>0</v>
      </c>
      <c r="L131" s="19" t="e">
        <f t="shared" si="45"/>
        <v>#DIV/0!</v>
      </c>
      <c r="N131" s="6">
        <v>117</v>
      </c>
      <c r="O131" s="6">
        <f t="shared" si="36"/>
        <v>136</v>
      </c>
      <c r="P131" s="20">
        <f t="shared" si="37"/>
        <v>0</v>
      </c>
      <c r="Q131" s="20">
        <f t="shared" si="38"/>
        <v>0</v>
      </c>
      <c r="R131" s="5">
        <f t="shared" si="39"/>
        <v>4565.7651227568876</v>
      </c>
      <c r="S131" s="5">
        <f t="shared" si="46"/>
        <v>0</v>
      </c>
      <c r="T131" s="20">
        <f>SUM(S131:$S$136)</f>
        <v>0</v>
      </c>
      <c r="U131" s="6" t="e">
        <f t="shared" si="47"/>
        <v>#DIV/0!</v>
      </c>
    </row>
    <row r="132" spans="1:21" ht="12.5">
      <c r="A132" s="21">
        <v>118</v>
      </c>
      <c r="B132" s="17">
        <f>Absterbeordnung!C126</f>
        <v>0</v>
      </c>
      <c r="C132" s="18">
        <f t="shared" si="40"/>
        <v>9.6645076037824032E-2</v>
      </c>
      <c r="D132" s="17">
        <f t="shared" si="41"/>
        <v>0</v>
      </c>
      <c r="E132" s="17">
        <f>SUM(D132:$D$136)</f>
        <v>0</v>
      </c>
      <c r="F132" s="19" t="e">
        <f t="shared" si="42"/>
        <v>#DIV/0!</v>
      </c>
      <c r="G132" s="27"/>
      <c r="H132" s="17">
        <f>Absterbeordnung!C126</f>
        <v>0</v>
      </c>
      <c r="I132" s="18">
        <f t="shared" si="43"/>
        <v>9.6645076037824032E-2</v>
      </c>
      <c r="J132" s="17">
        <f t="shared" si="44"/>
        <v>0</v>
      </c>
      <c r="K132" s="17">
        <f>SUM($J132:J$136)</f>
        <v>0</v>
      </c>
      <c r="L132" s="19" t="e">
        <f t="shared" si="45"/>
        <v>#DIV/0!</v>
      </c>
      <c r="N132" s="6">
        <v>118</v>
      </c>
      <c r="O132" s="6">
        <f t="shared" si="36"/>
        <v>137</v>
      </c>
      <c r="P132" s="20">
        <f t="shared" si="37"/>
        <v>0</v>
      </c>
      <c r="Q132" s="20">
        <f t="shared" si="38"/>
        <v>0</v>
      </c>
      <c r="R132" s="5">
        <f t="shared" si="39"/>
        <v>3061.7008840458379</v>
      </c>
      <c r="S132" s="5">
        <f t="shared" si="46"/>
        <v>0</v>
      </c>
      <c r="T132" s="20">
        <f>SUM(S132:$S$136)</f>
        <v>0</v>
      </c>
      <c r="U132" s="6" t="e">
        <f t="shared" si="47"/>
        <v>#DIV/0!</v>
      </c>
    </row>
    <row r="133" spans="1:21" ht="12.5">
      <c r="A133" s="21">
        <v>119</v>
      </c>
      <c r="B133" s="17">
        <f>Absterbeordnung!C127</f>
        <v>0</v>
      </c>
      <c r="C133" s="18">
        <f t="shared" si="40"/>
        <v>9.4750074546886331E-2</v>
      </c>
      <c r="D133" s="17">
        <f t="shared" si="41"/>
        <v>0</v>
      </c>
      <c r="E133" s="17">
        <f>SUM(D133:$D$136)</f>
        <v>0</v>
      </c>
      <c r="F133" s="19" t="e">
        <f t="shared" si="42"/>
        <v>#DIV/0!</v>
      </c>
      <c r="G133" s="27"/>
      <c r="H133" s="17">
        <f>Absterbeordnung!C127</f>
        <v>0</v>
      </c>
      <c r="I133" s="18">
        <f t="shared" si="43"/>
        <v>9.4750074546886331E-2</v>
      </c>
      <c r="J133" s="17">
        <f t="shared" si="44"/>
        <v>0</v>
      </c>
      <c r="K133" s="17">
        <f>SUM($J133:J$136)</f>
        <v>0</v>
      </c>
      <c r="L133" s="19" t="e">
        <f t="shared" si="45"/>
        <v>#DIV/0!</v>
      </c>
      <c r="N133" s="6">
        <v>119</v>
      </c>
      <c r="O133" s="6">
        <f t="shared" si="36"/>
        <v>138</v>
      </c>
      <c r="P133" s="20">
        <f t="shared" si="37"/>
        <v>0</v>
      </c>
      <c r="Q133" s="20">
        <f t="shared" si="38"/>
        <v>0</v>
      </c>
      <c r="R133" s="5">
        <f t="shared" si="39"/>
        <v>1992.8243125442434</v>
      </c>
      <c r="S133" s="5">
        <f t="shared" si="46"/>
        <v>0</v>
      </c>
      <c r="T133" s="20">
        <f>SUM(S133:$S$136)</f>
        <v>0</v>
      </c>
      <c r="U133" s="6" t="e">
        <f t="shared" si="47"/>
        <v>#DIV/0!</v>
      </c>
    </row>
    <row r="134" spans="1:21" ht="12.5">
      <c r="A134" s="21">
        <v>120</v>
      </c>
      <c r="B134" s="17">
        <f>Absterbeordnung!C128</f>
        <v>0</v>
      </c>
      <c r="C134" s="18">
        <f t="shared" si="40"/>
        <v>9.2892229947927757E-2</v>
      </c>
      <c r="D134" s="17">
        <f t="shared" si="41"/>
        <v>0</v>
      </c>
      <c r="E134" s="17">
        <f>SUM(D134:$D$136)</f>
        <v>0</v>
      </c>
      <c r="F134" s="19" t="e">
        <f t="shared" si="42"/>
        <v>#DIV/0!</v>
      </c>
      <c r="G134" s="27"/>
      <c r="H134" s="17">
        <f>Absterbeordnung!C128</f>
        <v>0</v>
      </c>
      <c r="I134" s="18">
        <f t="shared" si="43"/>
        <v>9.2892229947927757E-2</v>
      </c>
      <c r="J134" s="17">
        <f t="shared" si="44"/>
        <v>0</v>
      </c>
      <c r="K134" s="17">
        <f>SUM($J134:J$136)</f>
        <v>0</v>
      </c>
      <c r="L134" s="19" t="e">
        <f t="shared" si="45"/>
        <v>#DIV/0!</v>
      </c>
      <c r="N134" s="6">
        <v>120</v>
      </c>
      <c r="O134" s="6">
        <f t="shared" si="36"/>
        <v>139</v>
      </c>
      <c r="P134" s="20">
        <f t="shared" si="37"/>
        <v>0</v>
      </c>
      <c r="Q134" s="20">
        <f t="shared" si="38"/>
        <v>0</v>
      </c>
      <c r="R134" s="5">
        <f t="shared" si="39"/>
        <v>1257.8</v>
      </c>
      <c r="S134" s="5">
        <f t="shared" si="46"/>
        <v>0</v>
      </c>
      <c r="T134" s="20">
        <f>SUM(S134:$S$136)</f>
        <v>0</v>
      </c>
      <c r="U134" s="6" t="e">
        <f t="shared" si="47"/>
        <v>#DIV/0!</v>
      </c>
    </row>
    <row r="135" spans="1:21" ht="12.5">
      <c r="A135" s="21">
        <v>121</v>
      </c>
      <c r="B135" s="17">
        <f>Absterbeordnung!C129</f>
        <v>0</v>
      </c>
      <c r="C135" s="18">
        <f t="shared" si="40"/>
        <v>9.1070813674438977E-2</v>
      </c>
      <c r="D135" s="17">
        <f t="shared" si="41"/>
        <v>0</v>
      </c>
      <c r="E135" s="17">
        <f>SUM(D135:$D$136)</f>
        <v>0</v>
      </c>
      <c r="F135" s="19" t="e">
        <f t="shared" si="42"/>
        <v>#DIV/0!</v>
      </c>
      <c r="G135" s="27"/>
      <c r="H135" s="17">
        <f>Absterbeordnung!C129</f>
        <v>0</v>
      </c>
      <c r="I135" s="18">
        <f t="shared" si="43"/>
        <v>9.1070813674438977E-2</v>
      </c>
      <c r="J135" s="17">
        <f t="shared" si="44"/>
        <v>0</v>
      </c>
      <c r="K135" s="17">
        <f>SUM($J135:J$136)</f>
        <v>0</v>
      </c>
      <c r="L135" s="19" t="e">
        <f t="shared" si="45"/>
        <v>#DIV/0!</v>
      </c>
      <c r="N135" s="6">
        <v>121</v>
      </c>
      <c r="O135" s="6">
        <f t="shared" si="36"/>
        <v>140</v>
      </c>
      <c r="P135" s="20">
        <f t="shared" si="37"/>
        <v>0</v>
      </c>
      <c r="Q135" s="20">
        <f t="shared" si="38"/>
        <v>0</v>
      </c>
      <c r="R135" s="5">
        <f t="shared" si="39"/>
        <v>765.7</v>
      </c>
      <c r="S135" s="5">
        <f t="shared" si="46"/>
        <v>0</v>
      </c>
      <c r="T135" s="20">
        <f>SUM(S135:$S$136)</f>
        <v>0</v>
      </c>
      <c r="U135" s="6" t="e">
        <f t="shared" si="47"/>
        <v>#DIV/0!</v>
      </c>
    </row>
    <row r="136" spans="1:21" ht="12.5">
      <c r="A136" s="21">
        <v>122</v>
      </c>
      <c r="B136" s="17">
        <f>Absterbeordnung!C130</f>
        <v>0</v>
      </c>
      <c r="C136" s="18">
        <f t="shared" si="40"/>
        <v>8.9285111445528406E-2</v>
      </c>
      <c r="D136" s="17">
        <f t="shared" si="41"/>
        <v>0</v>
      </c>
      <c r="E136" s="17">
        <f>SUM(D136:$D$136)</f>
        <v>0</v>
      </c>
      <c r="F136" s="19" t="e">
        <f t="shared" si="42"/>
        <v>#DIV/0!</v>
      </c>
      <c r="G136" s="27"/>
      <c r="H136" s="17">
        <f>Absterbeordnung!C130</f>
        <v>0</v>
      </c>
      <c r="I136" s="18">
        <f t="shared" si="43"/>
        <v>8.9285111445528406E-2</v>
      </c>
      <c r="J136" s="17">
        <f t="shared" si="44"/>
        <v>0</v>
      </c>
      <c r="K136" s="17">
        <f>SUM($J136:J$136)</f>
        <v>0</v>
      </c>
      <c r="L136" s="19" t="e">
        <f t="shared" si="45"/>
        <v>#DIV/0!</v>
      </c>
      <c r="N136" s="6">
        <v>122</v>
      </c>
      <c r="O136" s="6">
        <f t="shared" si="36"/>
        <v>141</v>
      </c>
      <c r="P136" s="20">
        <f t="shared" si="37"/>
        <v>0</v>
      </c>
      <c r="Q136" s="20">
        <f t="shared" si="38"/>
        <v>0</v>
      </c>
      <c r="R136" s="5">
        <f t="shared" si="39"/>
        <v>449.6</v>
      </c>
      <c r="S136" s="5">
        <f t="shared" si="46"/>
        <v>0</v>
      </c>
      <c r="T136" s="20">
        <f>SUM(S136:$S$136)</f>
        <v>0</v>
      </c>
      <c r="U136" s="6" t="e">
        <f t="shared" si="47"/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53"/>
  <sheetViews>
    <sheetView showGridLines="0" showRowColHeaders="0" showOutlineSymbols="0" zoomScale="105" zoomScaleNormal="105" workbookViewId="0">
      <selection activeCell="D5" sqref="D5"/>
    </sheetView>
  </sheetViews>
  <sheetFormatPr baseColWidth="10" defaultColWidth="11.453125" defaultRowHeight="12.5"/>
  <cols>
    <col min="1" max="1" width="50.453125" style="181" customWidth="1"/>
    <col min="2" max="2" width="15" style="181" customWidth="1"/>
    <col min="3" max="3" width="16.54296875" style="181" customWidth="1"/>
    <col min="4" max="4" width="18.453125" style="185" customWidth="1"/>
    <col min="5" max="5" width="23" style="185" customWidth="1"/>
    <col min="6" max="6" width="15.54296875" style="185" customWidth="1"/>
    <col min="7" max="16384" width="11.453125" style="181"/>
  </cols>
  <sheetData>
    <row r="1" spans="1:7" s="160" customFormat="1" ht="18.75" customHeight="1" thickBot="1">
      <c r="A1" s="228" t="s">
        <v>55</v>
      </c>
      <c r="B1" s="229"/>
      <c r="C1" s="229"/>
      <c r="D1" s="229"/>
      <c r="E1" s="229"/>
      <c r="F1" s="230"/>
    </row>
    <row r="2" spans="1:7" s="160" customFormat="1" ht="18.75" customHeight="1" thickBot="1">
      <c r="A2" s="231" t="s">
        <v>56</v>
      </c>
      <c r="B2" s="232"/>
      <c r="C2" s="232"/>
      <c r="D2" s="232"/>
      <c r="E2" s="232"/>
      <c r="F2" s="233"/>
    </row>
    <row r="3" spans="1:7" s="161" customFormat="1" ht="57" customHeight="1" thickBot="1">
      <c r="A3" s="225" t="str">
        <f>"Leibrentenbarwertfaktor "&amp;Absterbeordnung!B6&amp; " - Eine Person - weiblich"</f>
        <v>Leibrentenbarwertfaktor 2023-2025 - Eine Person - weiblich</v>
      </c>
      <c r="B3" s="226"/>
      <c r="C3" s="226"/>
      <c r="D3" s="226"/>
      <c r="E3" s="226"/>
      <c r="F3" s="227"/>
    </row>
    <row r="4" spans="1:7" s="161" customFormat="1" ht="18" thickBot="1">
      <c r="A4" s="162"/>
      <c r="B4" s="163"/>
      <c r="C4" s="163"/>
      <c r="D4" s="164"/>
      <c r="E4" s="165" t="s">
        <v>33</v>
      </c>
      <c r="F4" s="207">
        <f>Absterbeordnung!E1</f>
        <v>46210</v>
      </c>
    </row>
    <row r="5" spans="1:7" s="161" customFormat="1" ht="18" thickBot="1">
      <c r="A5" s="162" t="s">
        <v>5</v>
      </c>
      <c r="B5" s="166"/>
      <c r="C5" s="163"/>
      <c r="D5" s="195">
        <v>69</v>
      </c>
      <c r="E5" s="164"/>
      <c r="F5" s="167"/>
    </row>
    <row r="6" spans="1:7" s="161" customFormat="1" ht="17.25" customHeight="1">
      <c r="A6" s="162"/>
      <c r="B6" s="166"/>
      <c r="C6" s="163"/>
      <c r="D6" s="164"/>
      <c r="E6" s="164"/>
      <c r="F6" s="167"/>
    </row>
    <row r="7" spans="1:7" s="161" customFormat="1" ht="18" thickBot="1">
      <c r="A7" s="162"/>
      <c r="B7" s="166"/>
      <c r="C7" s="163"/>
      <c r="D7" s="164"/>
      <c r="E7" s="164"/>
      <c r="F7" s="167"/>
    </row>
    <row r="8" spans="1:7" s="161" customFormat="1" ht="18" thickBot="1">
      <c r="A8" s="162" t="s">
        <v>3</v>
      </c>
      <c r="B8" s="166"/>
      <c r="C8" s="163"/>
      <c r="D8" s="202">
        <v>2</v>
      </c>
      <c r="E8" s="164"/>
      <c r="F8" s="167"/>
    </row>
    <row r="9" spans="1:7" s="161" customFormat="1" ht="18" thickBot="1">
      <c r="A9" s="162" t="s">
        <v>54</v>
      </c>
      <c r="B9" s="166"/>
      <c r="C9" s="163"/>
      <c r="D9" s="195" t="s">
        <v>17</v>
      </c>
      <c r="E9" s="164"/>
      <c r="F9" s="167"/>
    </row>
    <row r="10" spans="1:7" s="161" customFormat="1" ht="18" thickBot="1">
      <c r="A10" s="162" t="s">
        <v>52</v>
      </c>
      <c r="B10" s="166"/>
      <c r="C10" s="163"/>
      <c r="D10" s="196">
        <v>1</v>
      </c>
      <c r="E10" s="164"/>
      <c r="F10" s="167"/>
    </row>
    <row r="11" spans="1:7" s="161" customFormat="1" ht="17.5">
      <c r="A11" s="162"/>
      <c r="B11" s="166"/>
      <c r="C11" s="163"/>
      <c r="D11" s="168"/>
      <c r="E11" s="169" t="s">
        <v>40</v>
      </c>
      <c r="F11" s="170" t="s">
        <v>35</v>
      </c>
    </row>
    <row r="12" spans="1:7" s="161" customFormat="1" ht="18" thickBot="1">
      <c r="A12" s="162"/>
      <c r="B12" s="166"/>
      <c r="C12" s="163"/>
      <c r="D12" s="171" t="s">
        <v>34</v>
      </c>
      <c r="E12" s="172" t="s">
        <v>36</v>
      </c>
      <c r="F12" s="173" t="s">
        <v>30</v>
      </c>
    </row>
    <row r="13" spans="1:7" s="161" customFormat="1" ht="18" thickBot="1">
      <c r="A13" s="162" t="s">
        <v>42</v>
      </c>
      <c r="B13" s="174"/>
      <c r="C13" s="163"/>
      <c r="D13" s="197">
        <f>LOOKUP(D5,Daten1F!A15:A136,Daten1F!F15:F136)</f>
        <v>15.115690808208662</v>
      </c>
      <c r="E13" s="189">
        <f>IF(D9="vorschüssig",B39,IF(D9="nachschüssig",B40))</f>
        <v>-1</v>
      </c>
      <c r="F13" s="198">
        <f>D13+E13</f>
        <v>14.115690808208662</v>
      </c>
    </row>
    <row r="14" spans="1:7" s="161" customFormat="1" ht="18" thickBot="1">
      <c r="A14" s="175"/>
      <c r="B14" s="176"/>
      <c r="C14" s="177"/>
      <c r="D14" s="178"/>
      <c r="E14" s="179"/>
      <c r="F14" s="180"/>
      <c r="G14" s="181"/>
    </row>
    <row r="15" spans="1:7" ht="18" thickBot="1">
      <c r="A15" s="190" t="s">
        <v>49</v>
      </c>
      <c r="B15" s="191"/>
      <c r="C15" s="191"/>
      <c r="D15" s="192">
        <f>1-((D13-1)*(D8/100))</f>
        <v>0.71768618383582683</v>
      </c>
      <c r="E15" s="193" t="s">
        <v>51</v>
      </c>
      <c r="F15" s="194"/>
    </row>
    <row r="16" spans="1:7" ht="17.5">
      <c r="A16" s="182"/>
      <c r="B16" s="182"/>
      <c r="C16" s="182"/>
      <c r="D16" s="183"/>
      <c r="E16" s="184"/>
    </row>
    <row r="17" spans="1:5" ht="17.5">
      <c r="A17" s="182"/>
      <c r="B17" s="182"/>
      <c r="C17" s="182"/>
      <c r="D17" s="183"/>
      <c r="E17" s="184"/>
    </row>
    <row r="18" spans="1:5" ht="17.5">
      <c r="A18" s="182"/>
      <c r="B18" s="182"/>
      <c r="C18" s="182"/>
      <c r="D18" s="183"/>
      <c r="E18" s="184"/>
    </row>
    <row r="19" spans="1:5" ht="17.5">
      <c r="A19" s="182"/>
      <c r="B19" s="182"/>
      <c r="C19" s="182"/>
      <c r="D19" s="183"/>
      <c r="E19" s="184"/>
    </row>
    <row r="20" spans="1:5" ht="17.5">
      <c r="A20" s="182"/>
      <c r="B20" s="182"/>
      <c r="C20" s="182"/>
      <c r="D20" s="183"/>
      <c r="E20" s="184"/>
    </row>
    <row r="21" spans="1:5" ht="17.5">
      <c r="A21" s="182"/>
      <c r="B21" s="182"/>
      <c r="C21" s="182"/>
      <c r="D21" s="183"/>
      <c r="E21" s="184"/>
    </row>
    <row r="22" spans="1:5" ht="17.5">
      <c r="A22" s="182"/>
      <c r="B22" s="182"/>
      <c r="C22" s="182"/>
      <c r="D22" s="183"/>
      <c r="E22" s="184"/>
    </row>
    <row r="23" spans="1:5" ht="17.5">
      <c r="A23" s="182"/>
      <c r="B23" s="182"/>
      <c r="C23" s="182"/>
      <c r="D23" s="183"/>
      <c r="E23" s="184"/>
    </row>
    <row r="24" spans="1:5" ht="17.5">
      <c r="A24" s="182"/>
      <c r="B24" s="182"/>
      <c r="C24" s="182"/>
      <c r="D24" s="183"/>
      <c r="E24" s="184"/>
    </row>
    <row r="25" spans="1:5" ht="17.5">
      <c r="A25" s="182"/>
      <c r="B25" s="182"/>
      <c r="C25" s="182"/>
      <c r="D25" s="183"/>
      <c r="E25" s="184"/>
    </row>
    <row r="26" spans="1:5" ht="17.5">
      <c r="A26" s="182"/>
      <c r="B26" s="182"/>
      <c r="C26" s="182"/>
      <c r="D26" s="183"/>
      <c r="E26" s="184"/>
    </row>
    <row r="27" spans="1:5" ht="17.5">
      <c r="A27" s="182"/>
      <c r="B27" s="182"/>
      <c r="C27" s="182"/>
      <c r="D27" s="183"/>
      <c r="E27" s="184"/>
    </row>
    <row r="28" spans="1:5" ht="17.5">
      <c r="A28" s="182"/>
      <c r="B28" s="182"/>
      <c r="C28" s="182"/>
      <c r="D28" s="183"/>
      <c r="E28" s="184"/>
    </row>
    <row r="29" spans="1:5" ht="17.5">
      <c r="A29" s="182"/>
      <c r="B29" s="182"/>
      <c r="C29" s="182"/>
      <c r="D29" s="183"/>
      <c r="E29" s="184"/>
    </row>
    <row r="30" spans="1:5" ht="17.5">
      <c r="A30" s="185"/>
      <c r="B30" s="185"/>
      <c r="C30" s="182"/>
      <c r="D30" s="183"/>
      <c r="E30" s="184"/>
    </row>
    <row r="31" spans="1:5" ht="17.5">
      <c r="A31" s="185"/>
      <c r="B31" s="185"/>
      <c r="C31" s="182"/>
      <c r="D31" s="183"/>
      <c r="E31" s="184"/>
    </row>
    <row r="32" spans="1:5" ht="17.5">
      <c r="A32" s="185"/>
      <c r="B32" s="185"/>
      <c r="C32" s="182"/>
      <c r="D32" s="183"/>
      <c r="E32" s="184"/>
    </row>
    <row r="33" spans="1:6" ht="17.5">
      <c r="A33" s="185"/>
      <c r="B33" s="185"/>
      <c r="C33" s="182"/>
      <c r="D33" s="183"/>
      <c r="E33" s="184"/>
    </row>
    <row r="34" spans="1:6" ht="17.5">
      <c r="A34" s="185"/>
      <c r="B34" s="185"/>
      <c r="C34" s="182"/>
      <c r="D34" s="183"/>
      <c r="E34" s="184"/>
    </row>
    <row r="35" spans="1:6" ht="17.5">
      <c r="A35" s="185" t="s">
        <v>25</v>
      </c>
      <c r="B35" s="185">
        <f>LOOKUP(D5,'Daten (F)'!N15:N127,'Daten (F)'!U15:U127)</f>
        <v>12.012259357054971</v>
      </c>
      <c r="C35" s="182"/>
      <c r="D35" s="186"/>
      <c r="E35" s="184"/>
      <c r="F35" s="186"/>
    </row>
    <row r="36" spans="1:6" ht="17.5">
      <c r="A36" s="185"/>
      <c r="B36" s="185"/>
      <c r="C36" s="182"/>
      <c r="D36" s="186"/>
      <c r="E36" s="184"/>
      <c r="F36" s="186"/>
    </row>
    <row r="37" spans="1:6" ht="17.5">
      <c r="A37" s="185" t="s">
        <v>52</v>
      </c>
      <c r="B37" s="185">
        <f>D10</f>
        <v>1</v>
      </c>
      <c r="C37" s="182"/>
      <c r="D37" s="186"/>
      <c r="E37" s="184"/>
      <c r="F37" s="186"/>
    </row>
    <row r="38" spans="1:6" ht="17.5">
      <c r="A38" s="185" t="s">
        <v>53</v>
      </c>
      <c r="B38" s="185">
        <f>D8</f>
        <v>2</v>
      </c>
      <c r="C38" s="182"/>
      <c r="D38" s="187">
        <f>D13+D14-B35</f>
        <v>3.1034314511536909</v>
      </c>
      <c r="E38" s="184"/>
      <c r="F38" s="187">
        <f>D38+E13</f>
        <v>2.1034314511536909</v>
      </c>
    </row>
    <row r="39" spans="1:6" ht="17.5">
      <c r="A39" s="185" t="s">
        <v>18</v>
      </c>
      <c r="B39" s="185">
        <f>(-1*((B37-1)/(2*B37)))-(((B37*B37-1)/(6*B37^2))*(B38/100))+(((B37^2-1)/(12*B37^2))*((B38/100)^2))</f>
        <v>0</v>
      </c>
      <c r="C39" s="182"/>
      <c r="D39" s="188"/>
      <c r="E39" s="188"/>
    </row>
    <row r="40" spans="1:6" ht="22.5" customHeight="1">
      <c r="A40" s="185" t="s">
        <v>17</v>
      </c>
      <c r="B40" s="185">
        <f>(-1+((B37-1)/(2*B37)))-(((B37*B37-1)/(6*B37^2))*(B38/100))+(((B37^2-1)/(12*B37^2))*((B38/100)^2))</f>
        <v>-1</v>
      </c>
      <c r="C40" s="182"/>
      <c r="D40" s="188"/>
      <c r="E40" s="188"/>
    </row>
    <row r="41" spans="1:6" ht="17.5">
      <c r="A41" s="185"/>
      <c r="B41" s="185"/>
      <c r="C41" s="182"/>
      <c r="D41" s="181"/>
      <c r="E41" s="181"/>
    </row>
    <row r="42" spans="1:6">
      <c r="A42" s="185"/>
      <c r="B42" s="185"/>
    </row>
    <row r="43" spans="1:6">
      <c r="A43" s="185"/>
      <c r="B43" s="185"/>
    </row>
    <row r="44" spans="1:6">
      <c r="A44" s="185"/>
      <c r="B44" s="185"/>
    </row>
    <row r="47" spans="1:6">
      <c r="B47" s="181" t="s">
        <v>15</v>
      </c>
      <c r="C47" s="181">
        <v>1</v>
      </c>
    </row>
    <row r="48" spans="1:6">
      <c r="B48" s="181" t="s">
        <v>19</v>
      </c>
      <c r="C48" s="181">
        <v>2</v>
      </c>
    </row>
    <row r="49" spans="2:14">
      <c r="C49" s="181">
        <v>4</v>
      </c>
    </row>
    <row r="50" spans="2:14">
      <c r="C50" s="181">
        <v>12</v>
      </c>
    </row>
    <row r="53" spans="2:14">
      <c r="B53" s="185">
        <v>2</v>
      </c>
      <c r="C53" s="185">
        <v>2.5</v>
      </c>
      <c r="D53" s="185">
        <v>3</v>
      </c>
      <c r="E53" s="185">
        <v>3.5</v>
      </c>
      <c r="F53" s="185">
        <v>4</v>
      </c>
      <c r="G53" s="185">
        <v>4.5</v>
      </c>
      <c r="H53" s="185">
        <v>5</v>
      </c>
      <c r="I53" s="185">
        <v>5.5</v>
      </c>
      <c r="J53" s="185">
        <v>6</v>
      </c>
      <c r="K53" s="185">
        <v>7</v>
      </c>
      <c r="L53" s="185">
        <v>8</v>
      </c>
      <c r="M53" s="185">
        <v>9</v>
      </c>
      <c r="N53" s="185">
        <v>10</v>
      </c>
    </row>
  </sheetData>
  <sheetProtection algorithmName="SHA-512" hashValue="4gs+XpaTAmJcLaPMNsYBw0uUQ1V4l22dkSG8IeTKFxo5Ust9ZUeLiph1L9y4Evy0We5+m3pH+xza8ivLW4NVOw==" saltValue="trRq1xrk1IYs4LTNRp5oOQ==" spinCount="100000" sheet="1" objects="1" scenarios="1"/>
  <dataConsolidate/>
  <customSheetViews>
    <customSheetView guid="{AAA317AB-9C4F-4A7B-BD58-62DAAE088BDA}" scale="104" showPageBreaks="1" showGridLines="0" showRowCol="0" outlineSymbols="0" zeroValues="0" fitToPage="1" printArea="1">
      <selection activeCell="B44" sqref="A30:B44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4" showPageBreaks="1" showGridLines="0" showRowCol="0" outlineSymbols="0" zeroValues="0" fitToPage="1" printArea="1">
      <selection activeCell="B44" sqref="A30:B44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3">
    <mergeCell ref="A3:F3"/>
    <mergeCell ref="A1:F1"/>
    <mergeCell ref="A2:F2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 xr:uid="{00000000-0002-0000-0100-000000000000}">
      <formula1>$A$39:$A$40</formula1>
    </dataValidation>
    <dataValidation type="decimal" allowBlank="1" showInputMessage="1" showErrorMessage="1" error="Die Zahlen zwischen 1 und 12 sind zulässig!" sqref="D10" xr:uid="{00000000-0002-0000-0100-000001000000}">
      <formula1>1</formula1>
      <formula2>12</formula2>
    </dataValidation>
  </dataValidations>
  <hyperlinks>
    <hyperlink ref="A2" r:id="rId3" xr:uid="{00000000-0004-0000-0100-000000000000}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N1212"/>
  <sheetViews>
    <sheetView showGridLines="0" showRowColHeaders="0" zoomScale="105" zoomScaleNormal="105" workbookViewId="0">
      <selection activeCell="D5" sqref="D5"/>
    </sheetView>
  </sheetViews>
  <sheetFormatPr baseColWidth="10" defaultColWidth="11.453125" defaultRowHeight="12.5"/>
  <cols>
    <col min="1" max="1" width="51.81640625" style="72" customWidth="1"/>
    <col min="2" max="2" width="15" style="72" customWidth="1"/>
    <col min="3" max="3" width="16.54296875" style="72" customWidth="1"/>
    <col min="4" max="4" width="18.453125" style="118" customWidth="1"/>
    <col min="5" max="5" width="23" style="118" customWidth="1"/>
    <col min="6" max="6" width="15" style="118" customWidth="1"/>
    <col min="7" max="16384" width="11.453125" style="72"/>
  </cols>
  <sheetData>
    <row r="1" spans="1:6" ht="18.75" customHeight="1" thickBot="1">
      <c r="A1" s="222" t="s">
        <v>55</v>
      </c>
      <c r="B1" s="223"/>
      <c r="C1" s="223"/>
      <c r="D1" s="223"/>
      <c r="E1" s="223"/>
      <c r="F1" s="224"/>
    </row>
    <row r="2" spans="1:6" s="117" customFormat="1" ht="18.75" customHeight="1" thickBot="1">
      <c r="A2" s="216" t="s">
        <v>56</v>
      </c>
      <c r="B2" s="217"/>
      <c r="C2" s="217"/>
      <c r="D2" s="217"/>
      <c r="E2" s="217"/>
      <c r="F2" s="218"/>
    </row>
    <row r="3" spans="1:6" s="117" customFormat="1" ht="57" customHeight="1" thickBot="1">
      <c r="A3" s="234" t="str">
        <f>"Leibrentenbarwertfaktor "&amp;Absterbeordnung!B6&amp; " -   Mann - Frau "</f>
        <v xml:space="preserve">Leibrentenbarwertfaktor 2023-2025 -   Mann - Frau </v>
      </c>
      <c r="B3" s="235"/>
      <c r="C3" s="235"/>
      <c r="D3" s="236" t="s">
        <v>39</v>
      </c>
      <c r="E3" s="236"/>
      <c r="F3" s="237"/>
    </row>
    <row r="4" spans="1:6" s="117" customFormat="1" ht="18" thickBot="1">
      <c r="A4" s="40"/>
      <c r="B4" s="41"/>
      <c r="C4" s="41"/>
      <c r="D4" s="42"/>
      <c r="E4" s="81" t="s">
        <v>33</v>
      </c>
      <c r="F4" s="206">
        <f>Absterbeordnung!E1</f>
        <v>46210</v>
      </c>
    </row>
    <row r="5" spans="1:6" s="117" customFormat="1" ht="18" thickBot="1">
      <c r="A5" s="40" t="s">
        <v>4</v>
      </c>
      <c r="B5" s="93"/>
      <c r="C5" s="41"/>
      <c r="D5" s="44">
        <v>50</v>
      </c>
      <c r="E5" s="42"/>
      <c r="F5" s="94"/>
    </row>
    <row r="6" spans="1:6" s="117" customFormat="1" ht="18" thickBot="1">
      <c r="A6" s="40" t="s">
        <v>5</v>
      </c>
      <c r="B6" s="93"/>
      <c r="C6" s="41"/>
      <c r="D6" s="44">
        <v>50</v>
      </c>
      <c r="E6" s="42"/>
      <c r="F6" s="94"/>
    </row>
    <row r="7" spans="1:6" s="117" customFormat="1" ht="18" thickBot="1">
      <c r="A7" s="40"/>
      <c r="B7" s="93"/>
      <c r="C7" s="41"/>
      <c r="D7" s="42"/>
      <c r="E7" s="42"/>
      <c r="F7" s="94"/>
    </row>
    <row r="8" spans="1:6" s="117" customFormat="1" ht="18" thickBot="1">
      <c r="A8" s="40" t="s">
        <v>3</v>
      </c>
      <c r="B8" s="93"/>
      <c r="C8" s="41"/>
      <c r="D8" s="203">
        <v>2</v>
      </c>
      <c r="E8" s="42"/>
      <c r="F8" s="94"/>
    </row>
    <row r="9" spans="1:6" s="117" customFormat="1" ht="18" thickBot="1">
      <c r="A9" s="40" t="s">
        <v>54</v>
      </c>
      <c r="B9" s="93"/>
      <c r="C9" s="41"/>
      <c r="D9" s="44" t="s">
        <v>18</v>
      </c>
      <c r="E9" s="42"/>
      <c r="F9" s="94"/>
    </row>
    <row r="10" spans="1:6" s="117" customFormat="1" ht="18" thickBot="1">
      <c r="A10" s="40" t="s">
        <v>52</v>
      </c>
      <c r="B10" s="93"/>
      <c r="C10" s="41"/>
      <c r="D10" s="95">
        <v>12</v>
      </c>
      <c r="E10" s="42"/>
      <c r="F10" s="94"/>
    </row>
    <row r="11" spans="1:6" s="117" customFormat="1" ht="17.5">
      <c r="A11" s="40"/>
      <c r="B11" s="93"/>
      <c r="C11" s="41"/>
      <c r="D11" s="241" t="s">
        <v>34</v>
      </c>
      <c r="E11" s="144" t="s">
        <v>40</v>
      </c>
      <c r="F11" s="86" t="s">
        <v>35</v>
      </c>
    </row>
    <row r="12" spans="1:6" s="117" customFormat="1" ht="18" thickBot="1">
      <c r="A12" s="40"/>
      <c r="B12" s="93"/>
      <c r="C12" s="41"/>
      <c r="D12" s="242"/>
      <c r="E12" s="145" t="s">
        <v>36</v>
      </c>
      <c r="F12" s="87" t="s">
        <v>30</v>
      </c>
    </row>
    <row r="13" spans="1:6" s="117" customFormat="1" ht="18" thickBot="1">
      <c r="A13" s="40" t="s">
        <v>41</v>
      </c>
      <c r="B13" s="108"/>
      <c r="C13" s="89"/>
      <c r="D13" s="111">
        <f>LOOKUP(D5,Daten!A15:A136,Daten!F15:F136)</f>
        <v>22.761964718542945</v>
      </c>
      <c r="E13" s="238">
        <f>IF(D9="vorschüssig",B48,IF(D9="nachschüssig",B49))</f>
        <v>-0.46161041666666663</v>
      </c>
      <c r="F13" s="112">
        <f>D13+E13</f>
        <v>22.300354301876279</v>
      </c>
    </row>
    <row r="14" spans="1:6" s="117" customFormat="1" ht="18" thickBot="1">
      <c r="A14" s="40"/>
      <c r="B14" s="108"/>
      <c r="C14" s="89"/>
      <c r="D14" s="47"/>
      <c r="E14" s="239"/>
      <c r="F14" s="109"/>
    </row>
    <row r="15" spans="1:6" s="117" customFormat="1" ht="18" thickBot="1">
      <c r="A15" s="40" t="s">
        <v>43</v>
      </c>
      <c r="B15" s="108"/>
      <c r="C15" s="89"/>
      <c r="D15" s="111">
        <f>LOOKUP(D6,Daten!A15:A136,Daten!L15:L136)</f>
        <v>24.973687584857821</v>
      </c>
      <c r="E15" s="239"/>
      <c r="F15" s="112">
        <f>D15+E13</f>
        <v>24.512077168191155</v>
      </c>
    </row>
    <row r="16" spans="1:6" s="117" customFormat="1" ht="17.5">
      <c r="A16" s="40"/>
      <c r="B16" s="89"/>
      <c r="C16" s="89"/>
      <c r="D16" s="90"/>
      <c r="E16" s="239"/>
      <c r="F16" s="110"/>
    </row>
    <row r="17" spans="1:7" s="117" customFormat="1" ht="17.5">
      <c r="A17" s="40"/>
      <c r="B17" s="89"/>
      <c r="C17" s="89"/>
      <c r="D17" s="90"/>
      <c r="E17" s="239"/>
      <c r="F17" s="110"/>
    </row>
    <row r="18" spans="1:7" s="117" customFormat="1" ht="17.5">
      <c r="A18" s="154"/>
      <c r="B18" s="155"/>
      <c r="C18" s="89"/>
      <c r="D18" s="90"/>
      <c r="E18" s="239"/>
      <c r="F18" s="110"/>
    </row>
    <row r="19" spans="1:7" s="117" customFormat="1" ht="18" thickBot="1">
      <c r="A19" s="40" t="s">
        <v>29</v>
      </c>
      <c r="B19" s="47"/>
      <c r="C19" s="89"/>
      <c r="D19" s="90"/>
      <c r="E19" s="239"/>
      <c r="F19" s="110"/>
    </row>
    <row r="20" spans="1:7" s="117" customFormat="1" ht="18.75" customHeight="1" thickBot="1">
      <c r="A20" s="40" t="s">
        <v>28</v>
      </c>
      <c r="B20" s="108"/>
      <c r="C20" s="89"/>
      <c r="D20" s="111">
        <f>D13+D15-B1212</f>
        <v>27.270075895856419</v>
      </c>
      <c r="E20" s="239"/>
      <c r="F20" s="112">
        <f>D20+E13</f>
        <v>26.808465479189753</v>
      </c>
    </row>
    <row r="21" spans="1:7" s="117" customFormat="1" ht="18.75" customHeight="1" thickBot="1">
      <c r="A21" s="48" t="s">
        <v>38</v>
      </c>
      <c r="B21" s="96"/>
      <c r="C21" s="49"/>
      <c r="D21" s="111">
        <f>B1212</f>
        <v>20.465576407544351</v>
      </c>
      <c r="E21" s="240"/>
      <c r="F21" s="112">
        <f>D21+E13</f>
        <v>20.003965990877685</v>
      </c>
    </row>
    <row r="22" spans="1:7" s="117" customFormat="1" ht="22.5" customHeight="1" thickBot="1">
      <c r="A22" s="40"/>
      <c r="B22" s="43"/>
      <c r="C22" s="41"/>
      <c r="D22" s="42"/>
      <c r="E22" s="42"/>
      <c r="F22" s="156"/>
      <c r="G22" s="72"/>
    </row>
    <row r="23" spans="1:7" ht="18" thickBot="1">
      <c r="A23" s="151" t="s">
        <v>47</v>
      </c>
      <c r="B23" s="150"/>
      <c r="C23" s="150"/>
      <c r="D23" s="148">
        <f>1-((D20-1)*(D8/100))</f>
        <v>0.47459848208287159</v>
      </c>
      <c r="E23" s="151" t="s">
        <v>51</v>
      </c>
      <c r="F23" s="152"/>
    </row>
    <row r="24" spans="1:7" ht="18" thickBot="1">
      <c r="A24" s="151" t="s">
        <v>48</v>
      </c>
      <c r="B24" s="150"/>
      <c r="C24" s="150"/>
      <c r="D24" s="148">
        <f>1-((D21-1)*(D8/100))</f>
        <v>0.61068847184911301</v>
      </c>
      <c r="E24" s="151" t="s">
        <v>51</v>
      </c>
      <c r="F24" s="152"/>
    </row>
    <row r="46" spans="1:3">
      <c r="A46" s="72" t="s">
        <v>52</v>
      </c>
      <c r="B46" s="72">
        <f>nachschüssig</f>
        <v>12</v>
      </c>
    </row>
    <row r="47" spans="1:3">
      <c r="A47" s="72" t="s">
        <v>53</v>
      </c>
      <c r="B47" s="72">
        <f>D8</f>
        <v>2</v>
      </c>
    </row>
    <row r="48" spans="1:3">
      <c r="A48" s="72" t="s">
        <v>18</v>
      </c>
      <c r="B48" s="72">
        <f>(-1*((B46-1)/(2*B46)))-(((B46*B46-1)/(6*B46^2))*(B47/100))+(((B46^2-1)/(12*B46^2))*((B47/100)^2))</f>
        <v>-0.46161041666666663</v>
      </c>
      <c r="C48" s="72">
        <v>1</v>
      </c>
    </row>
    <row r="49" spans="1:14">
      <c r="A49" s="72" t="s">
        <v>17</v>
      </c>
      <c r="B49" s="72">
        <f>(-1+((B46-1)/(2*B46)))-(((B46*B46-1)/(6*B46^2))*(B47/100))+(((B46^2-1)/(12*B46^2))*((B47/100)^2))</f>
        <v>-0.54494375000000006</v>
      </c>
      <c r="C49" s="72">
        <v>2</v>
      </c>
    </row>
    <row r="50" spans="1:14">
      <c r="C50" s="72">
        <v>4</v>
      </c>
    </row>
    <row r="51" spans="1:14">
      <c r="C51" s="72">
        <v>12</v>
      </c>
    </row>
    <row r="54" spans="1:14">
      <c r="B54" s="118">
        <v>2</v>
      </c>
      <c r="C54" s="118">
        <v>2.5</v>
      </c>
      <c r="D54" s="118">
        <v>3</v>
      </c>
      <c r="E54" s="118">
        <v>3.5</v>
      </c>
      <c r="F54" s="118">
        <v>4</v>
      </c>
      <c r="G54" s="118">
        <v>4.5</v>
      </c>
      <c r="H54" s="118">
        <v>5</v>
      </c>
      <c r="I54" s="118">
        <v>5.5</v>
      </c>
      <c r="J54" s="118">
        <v>6</v>
      </c>
      <c r="K54" s="118">
        <v>7</v>
      </c>
      <c r="L54" s="118">
        <v>8</v>
      </c>
      <c r="M54" s="118">
        <v>9</v>
      </c>
      <c r="N54" s="118">
        <v>10</v>
      </c>
    </row>
    <row r="1212" spans="1:2" ht="14">
      <c r="A1212" s="45" t="s">
        <v>16</v>
      </c>
      <c r="B1212" s="46">
        <f>LOOKUP(D5,Daten!N15:N127,Daten!U15:U127)</f>
        <v>20.465576407544351</v>
      </c>
    </row>
  </sheetData>
  <sheetProtection algorithmName="SHA-512" hashValue="wc076Ca/kw38UU8z/rMoJnSpcwpdTNQU401S+6noTJuqftDZpComQ6Rn1gZF0tz6ylt1kzfwnh2/H2V/Tm49xw==" saltValue="XeUz3Cgy1HXGwTRpO/8Sdw==" spinCount="100000" sheet="1" objects="1" scenarios="1"/>
  <dataConsolidate/>
  <customSheetViews>
    <customSheetView guid="{AAA317AB-9C4F-4A7B-BD58-62DAAE088BDA}" scale="101" showPageBreaks="1" showGridLines="0" zeroValues="0" fitToPage="1" printArea="1">
      <selection activeCell="C33" sqref="C33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1" showPageBreaks="1" showGridLines="0" zeroValues="0" fitToPage="1" printArea="1">
      <selection activeCell="C33" sqref="C33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6">
    <mergeCell ref="A1:F1"/>
    <mergeCell ref="A3:C3"/>
    <mergeCell ref="D3:F3"/>
    <mergeCell ref="A2:F2"/>
    <mergeCell ref="E13:E21"/>
    <mergeCell ref="D11:D12"/>
  </mergeCells>
  <phoneticPr fontId="0" type="noConversion"/>
  <dataValidations count="2">
    <dataValidation type="list" allowBlank="1" showInputMessage="1" showErrorMessage="1" errorTitle="Raten pro Jahr" error="Die Zahlen zwischen 1 und 12 sind zulässig!_x000a_" sqref="D10" xr:uid="{00000000-0002-0000-0200-000000000000}">
      <formula1>$C$48:$C$51</formula1>
    </dataValidation>
    <dataValidation type="list" allowBlank="1" showInputMessage="1" showErrorMessage="1" errorTitle="Rente Vor. - bzw. Nachschüssig" error="Lediglich vorschüssig oder nachschüssig zulässig" sqref="D9" xr:uid="{00000000-0002-0000-0200-000001000000}">
      <formula1>$A$48:$A$49</formula1>
    </dataValidation>
  </dataValidations>
  <hyperlinks>
    <hyperlink ref="A2" r:id="rId3" xr:uid="{00000000-0004-0000-0200-000000000000}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N1073"/>
  <sheetViews>
    <sheetView showGridLines="0" showRowColHeaders="0" showOutlineSymbols="0" zoomScale="105" zoomScaleNormal="105" workbookViewId="0">
      <selection activeCell="D5" sqref="D5"/>
    </sheetView>
  </sheetViews>
  <sheetFormatPr baseColWidth="10" defaultColWidth="11.453125" defaultRowHeight="12.5"/>
  <cols>
    <col min="1" max="1" width="50.54296875" style="123" customWidth="1"/>
    <col min="2" max="2" width="15" style="123" customWidth="1"/>
    <col min="3" max="3" width="16.54296875" style="123" customWidth="1"/>
    <col min="4" max="4" width="18.453125" style="130" customWidth="1"/>
    <col min="5" max="5" width="23" style="130" customWidth="1"/>
    <col min="6" max="6" width="15.26953125" style="130" customWidth="1"/>
    <col min="7" max="16384" width="11.453125" style="123"/>
  </cols>
  <sheetData>
    <row r="1" spans="1:6" ht="18.75" customHeight="1" thickBot="1">
      <c r="A1" s="243" t="s">
        <v>55</v>
      </c>
      <c r="B1" s="244"/>
      <c r="C1" s="244"/>
      <c r="D1" s="244"/>
      <c r="E1" s="244"/>
      <c r="F1" s="245"/>
    </row>
    <row r="2" spans="1:6" ht="18.75" customHeight="1" thickBot="1">
      <c r="A2" s="250" t="s">
        <v>56</v>
      </c>
      <c r="B2" s="251"/>
      <c r="C2" s="251"/>
      <c r="D2" s="251"/>
      <c r="E2" s="251"/>
      <c r="F2" s="252"/>
    </row>
    <row r="3" spans="1:6" ht="57" customHeight="1" thickBot="1">
      <c r="A3" s="246" t="str">
        <f>"Leibrentenbarwertfaktor "&amp;Absterbeordnung!B6&amp; " - Zwei Männer "</f>
        <v xml:space="preserve">Leibrentenbarwertfaktor 2023-2025 - Zwei Männer </v>
      </c>
      <c r="B3" s="247"/>
      <c r="C3" s="247"/>
      <c r="D3" s="248" t="s">
        <v>39</v>
      </c>
      <c r="E3" s="248"/>
      <c r="F3" s="249"/>
    </row>
    <row r="4" spans="1:6" ht="18" thickBot="1">
      <c r="A4" s="50"/>
      <c r="B4" s="51"/>
      <c r="C4" s="51"/>
      <c r="D4" s="52"/>
      <c r="E4" s="83" t="s">
        <v>33</v>
      </c>
      <c r="F4" s="208">
        <f>Absterbeordnung!E1</f>
        <v>46210</v>
      </c>
    </row>
    <row r="5" spans="1:6" ht="18" thickBot="1">
      <c r="A5" s="54" t="s">
        <v>23</v>
      </c>
      <c r="B5" s="55"/>
      <c r="C5" s="51"/>
      <c r="D5" s="44">
        <v>50</v>
      </c>
      <c r="E5" s="52"/>
      <c r="F5" s="53"/>
    </row>
    <row r="6" spans="1:6" ht="18" thickBot="1">
      <c r="A6" s="54" t="s">
        <v>20</v>
      </c>
      <c r="B6" s="55"/>
      <c r="C6" s="51"/>
      <c r="D6" s="44">
        <v>50</v>
      </c>
      <c r="E6" s="52"/>
      <c r="F6" s="53"/>
    </row>
    <row r="7" spans="1:6" ht="18" thickBot="1">
      <c r="A7" s="54"/>
      <c r="B7" s="55"/>
      <c r="C7" s="51"/>
      <c r="D7" s="52"/>
      <c r="E7" s="52"/>
      <c r="F7" s="53"/>
    </row>
    <row r="8" spans="1:6" ht="18" thickBot="1">
      <c r="A8" s="54" t="s">
        <v>3</v>
      </c>
      <c r="B8" s="55"/>
      <c r="C8" s="51"/>
      <c r="D8" s="201">
        <v>2</v>
      </c>
      <c r="E8" s="52"/>
      <c r="F8" s="53"/>
    </row>
    <row r="9" spans="1:6" ht="18" thickBot="1">
      <c r="A9" s="54" t="s">
        <v>54</v>
      </c>
      <c r="B9" s="55"/>
      <c r="C9" s="51"/>
      <c r="D9" s="44" t="s">
        <v>18</v>
      </c>
      <c r="E9" s="52"/>
      <c r="F9" s="53"/>
    </row>
    <row r="10" spans="1:6" ht="18" thickBot="1">
      <c r="A10" s="54" t="s">
        <v>52</v>
      </c>
      <c r="B10" s="55"/>
      <c r="C10" s="51"/>
      <c r="D10" s="95">
        <v>5</v>
      </c>
      <c r="E10" s="52"/>
      <c r="F10" s="53"/>
    </row>
    <row r="11" spans="1:6" ht="17.5">
      <c r="A11" s="54"/>
      <c r="B11" s="55"/>
      <c r="C11" s="51"/>
      <c r="D11" s="253" t="s">
        <v>34</v>
      </c>
      <c r="E11" s="142" t="s">
        <v>40</v>
      </c>
      <c r="F11" s="113" t="s">
        <v>35</v>
      </c>
    </row>
    <row r="12" spans="1:6" ht="18" thickBot="1">
      <c r="A12" s="54"/>
      <c r="B12" s="55"/>
      <c r="C12" s="51"/>
      <c r="D12" s="254"/>
      <c r="E12" s="143" t="s">
        <v>36</v>
      </c>
      <c r="F12" s="114" t="s">
        <v>30</v>
      </c>
    </row>
    <row r="13" spans="1:6" ht="18" thickBot="1">
      <c r="A13" s="54" t="s">
        <v>44</v>
      </c>
      <c r="B13" s="55"/>
      <c r="C13" s="51"/>
      <c r="D13" s="132">
        <f>LOOKUP(D5,'Daten (M)'!A15:A136,'Daten (M)'!F15:F136)</f>
        <v>22.761964718542945</v>
      </c>
      <c r="E13" s="238">
        <f>IF(D9="vorschüssig",B43,IF(D9="nachschüssig",B44))</f>
        <v>-0.40316800000000003</v>
      </c>
      <c r="F13" s="134">
        <f>D13+E13</f>
        <v>22.358796718542944</v>
      </c>
    </row>
    <row r="14" spans="1:6" ht="18" thickBot="1">
      <c r="A14" s="54" t="s">
        <v>45</v>
      </c>
      <c r="B14" s="55"/>
      <c r="C14" s="51"/>
      <c r="D14" s="132">
        <f>LOOKUP(D6,'Daten (M)'!A15:A136,'Daten (M)'!L15:L136)</f>
        <v>22.761964718542945</v>
      </c>
      <c r="E14" s="239"/>
      <c r="F14" s="134">
        <f>D14+E13</f>
        <v>22.358796718542944</v>
      </c>
    </row>
    <row r="15" spans="1:6" ht="17.5">
      <c r="A15" s="54"/>
      <c r="B15" s="51"/>
      <c r="C15" s="51"/>
      <c r="D15" s="91"/>
      <c r="E15" s="239"/>
      <c r="F15" s="133"/>
    </row>
    <row r="16" spans="1:6" ht="17.5">
      <c r="A16" s="54"/>
      <c r="B16" s="51"/>
      <c r="C16" s="51"/>
      <c r="D16" s="91"/>
      <c r="E16" s="239"/>
      <c r="F16" s="133"/>
    </row>
    <row r="17" spans="1:7" ht="17.5">
      <c r="A17" s="157"/>
      <c r="B17" s="126"/>
      <c r="C17" s="51"/>
      <c r="D17" s="91"/>
      <c r="E17" s="239"/>
      <c r="F17" s="133"/>
    </row>
    <row r="18" spans="1:7" ht="17.5">
      <c r="A18" s="56"/>
      <c r="B18" s="57"/>
      <c r="C18" s="51"/>
      <c r="D18" s="91"/>
      <c r="E18" s="239"/>
      <c r="F18" s="133"/>
    </row>
    <row r="19" spans="1:7" ht="18" thickBot="1">
      <c r="A19" s="54" t="s">
        <v>26</v>
      </c>
      <c r="B19" s="58"/>
      <c r="C19" s="51"/>
      <c r="D19" s="91"/>
      <c r="E19" s="239"/>
      <c r="F19" s="133"/>
    </row>
    <row r="20" spans="1:7" ht="18.75" customHeight="1" thickBot="1">
      <c r="A20" s="54" t="s">
        <v>28</v>
      </c>
      <c r="B20" s="55"/>
      <c r="C20" s="51"/>
      <c r="D20" s="132">
        <f>D13+D14-B1073</f>
        <v>26.272465877180437</v>
      </c>
      <c r="E20" s="239"/>
      <c r="F20" s="134">
        <f>D20+E13</f>
        <v>25.869297877180436</v>
      </c>
    </row>
    <row r="21" spans="1:7" ht="18.75" customHeight="1" thickBot="1">
      <c r="A21" s="59" t="s">
        <v>38</v>
      </c>
      <c r="B21" s="60"/>
      <c r="C21" s="61"/>
      <c r="D21" s="132">
        <f>B1073</f>
        <v>19.251463559905453</v>
      </c>
      <c r="E21" s="240"/>
      <c r="F21" s="134">
        <f>D21+E13</f>
        <v>18.848295559905452</v>
      </c>
    </row>
    <row r="22" spans="1:7" ht="22.5" customHeight="1" thickBot="1">
      <c r="A22" s="127"/>
      <c r="B22" s="126"/>
      <c r="C22" s="128"/>
      <c r="D22" s="129"/>
      <c r="E22" s="129"/>
      <c r="F22" s="125"/>
      <c r="G22" s="126"/>
    </row>
    <row r="23" spans="1:7" s="126" customFormat="1" ht="18" thickBot="1">
      <c r="A23" s="151" t="s">
        <v>47</v>
      </c>
      <c r="B23" s="150"/>
      <c r="C23" s="150"/>
      <c r="D23" s="148">
        <f>1-((D20-1)*(D8/100))</f>
        <v>0.49455068245639122</v>
      </c>
      <c r="E23" s="151" t="s">
        <v>51</v>
      </c>
      <c r="F23" s="152"/>
    </row>
    <row r="24" spans="1:7" s="126" customFormat="1" ht="18" thickBot="1">
      <c r="A24" s="151" t="s">
        <v>48</v>
      </c>
      <c r="B24" s="150"/>
      <c r="C24" s="150"/>
      <c r="D24" s="148">
        <f>1-((D21-1)*(D8/100))</f>
        <v>0.63497072880189087</v>
      </c>
      <c r="E24" s="151" t="s">
        <v>51</v>
      </c>
      <c r="F24" s="152"/>
    </row>
    <row r="25" spans="1:7" s="126" customFormat="1">
      <c r="D25" s="124"/>
      <c r="E25" s="124"/>
      <c r="F25" s="124"/>
    </row>
    <row r="26" spans="1:7" s="126" customFormat="1">
      <c r="D26" s="124"/>
      <c r="E26" s="124"/>
      <c r="F26" s="124"/>
    </row>
    <row r="27" spans="1:7" s="126" customFormat="1">
      <c r="D27" s="124"/>
      <c r="E27" s="124"/>
      <c r="F27" s="124"/>
    </row>
    <row r="28" spans="1:7" s="126" customFormat="1">
      <c r="D28" s="124"/>
      <c r="E28" s="124"/>
      <c r="F28" s="124"/>
    </row>
    <row r="29" spans="1:7" s="126" customFormat="1">
      <c r="D29" s="124"/>
      <c r="E29" s="124"/>
      <c r="F29" s="124"/>
    </row>
    <row r="30" spans="1:7" s="126" customFormat="1">
      <c r="D30" s="124"/>
      <c r="E30" s="124"/>
      <c r="F30" s="124"/>
    </row>
    <row r="31" spans="1:7" s="126" customFormat="1">
      <c r="D31" s="124"/>
      <c r="E31" s="124"/>
      <c r="F31" s="124"/>
    </row>
    <row r="32" spans="1:7" s="126" customFormat="1">
      <c r="D32" s="124"/>
      <c r="E32" s="124"/>
      <c r="F32" s="124"/>
    </row>
    <row r="33" spans="1:14" s="126" customFormat="1">
      <c r="D33" s="124"/>
      <c r="E33" s="124"/>
      <c r="F33" s="124"/>
    </row>
    <row r="34" spans="1:14" s="126" customFormat="1">
      <c r="D34" s="124"/>
      <c r="E34" s="124"/>
      <c r="F34" s="124"/>
    </row>
    <row r="35" spans="1:14" s="126" customFormat="1">
      <c r="D35" s="124"/>
      <c r="E35" s="124"/>
      <c r="F35" s="124"/>
    </row>
    <row r="36" spans="1:14" s="126" customFormat="1">
      <c r="D36" s="124"/>
      <c r="E36" s="124"/>
      <c r="F36" s="124"/>
    </row>
    <row r="37" spans="1:14" s="126" customFormat="1">
      <c r="D37" s="124"/>
      <c r="E37" s="124"/>
      <c r="F37" s="124"/>
    </row>
    <row r="38" spans="1:14" s="126" customFormat="1">
      <c r="D38" s="124"/>
      <c r="E38" s="124"/>
      <c r="F38" s="124"/>
    </row>
    <row r="41" spans="1:14">
      <c r="A41" s="123" t="s">
        <v>52</v>
      </c>
      <c r="B41" s="124">
        <f>D10</f>
        <v>5</v>
      </c>
    </row>
    <row r="42" spans="1:14">
      <c r="A42" s="123" t="s">
        <v>53</v>
      </c>
      <c r="B42" s="123">
        <f>D8</f>
        <v>2</v>
      </c>
      <c r="C42" s="123">
        <v>1</v>
      </c>
    </row>
    <row r="43" spans="1:14">
      <c r="A43" s="123" t="s">
        <v>18</v>
      </c>
      <c r="B43" s="123">
        <f>(-1*((B41-1)/(2*B41)))-(((B41*B41-1)/(6*B41^2))*(B42/100))+(((B41^2-1)/(12*B41^2))*((B42/100)^2))</f>
        <v>-0.40316800000000003</v>
      </c>
      <c r="C43" s="123">
        <v>2</v>
      </c>
    </row>
    <row r="44" spans="1:14">
      <c r="A44" s="123" t="s">
        <v>17</v>
      </c>
      <c r="B44" s="123">
        <f>(-1+((B41-1)/(2*B41)))-(((B41*B41-1)/(6*B41^2))*(B42/100))+(((B41^2-1)/(12*B41^2))*((B42/100)^2))</f>
        <v>-0.60316799999999993</v>
      </c>
      <c r="C44" s="123">
        <v>4</v>
      </c>
    </row>
    <row r="45" spans="1:14">
      <c r="C45" s="123">
        <v>12</v>
      </c>
    </row>
    <row r="47" spans="1:14">
      <c r="B47" s="124"/>
    </row>
    <row r="48" spans="1:14">
      <c r="B48" s="124">
        <v>2</v>
      </c>
      <c r="C48" s="124">
        <v>2.5</v>
      </c>
      <c r="D48" s="124">
        <v>3</v>
      </c>
      <c r="E48" s="124">
        <v>3.5</v>
      </c>
      <c r="F48" s="124">
        <v>4</v>
      </c>
      <c r="G48" s="124">
        <v>4.5</v>
      </c>
      <c r="H48" s="124">
        <v>5</v>
      </c>
      <c r="I48" s="124">
        <v>5.5</v>
      </c>
      <c r="J48" s="124">
        <v>6</v>
      </c>
      <c r="K48" s="124">
        <v>7</v>
      </c>
      <c r="L48" s="124">
        <v>8</v>
      </c>
      <c r="M48" s="124">
        <v>9</v>
      </c>
      <c r="N48" s="125">
        <v>10</v>
      </c>
    </row>
    <row r="1073" spans="1:2" ht="14">
      <c r="A1073" s="56" t="s">
        <v>24</v>
      </c>
      <c r="B1073" s="57">
        <f>LOOKUP(D5,'Daten (M)'!N15:N127,'Daten (M)'!U15:U127)</f>
        <v>19.251463559905453</v>
      </c>
    </row>
  </sheetData>
  <sheetProtection algorithmName="SHA-512" hashValue="qyK6/po1Zpr9LlB4SE/Z1U3qpBoMwqNT/umQnXgUT21gpW7iDobviOHud42GcvNf9Ev/I+cZ56fhseAm1NZwqA==" saltValue="dCMPXRP/xE0U0YlLflmCYA==" spinCount="100000" sheet="1" objects="1" scenarios="1"/>
  <dataConsolidate/>
  <customSheetViews>
    <customSheetView guid="{AAA317AB-9C4F-4A7B-BD58-62DAAE088BDA}" scale="105" showPageBreaks="1" showGridLines="0" outlineSymbols="0" zeroValues="0" fitToPage="1" printArea="1" topLeftCell="A25">
      <selection activeCell="D39" sqref="D39"/>
      <pageMargins left="0.78740157499999996" right="0.78740157499999996" top="0.984251969" bottom="0.984251969" header="0.4921259845" footer="0.4921259845"/>
      <pageSetup paperSize="9" scale="94" orientation="landscape" r:id="rId1"/>
      <headerFooter alignWithMargins="0"/>
    </customSheetView>
    <customSheetView guid="{AC77A39F-ABA0-4848-B5DA-4147A1099D4C}" scale="105" showPageBreaks="1" showGridLines="0" outlineSymbols="0" zeroValues="0" fitToPage="1" printArea="1" topLeftCell="A25">
      <selection activeCell="D39" sqref="D39"/>
      <pageMargins left="0.78740157499999996" right="0.78740157499999996" top="0.984251969" bottom="0.984251969" header="0.4921259845" footer="0.4921259845"/>
      <pageSetup paperSize="9" scale="94" orientation="landscape" r:id="rId2"/>
      <headerFooter alignWithMargins="0"/>
    </customSheetView>
  </customSheetViews>
  <mergeCells count="6">
    <mergeCell ref="A1:F1"/>
    <mergeCell ref="A3:C3"/>
    <mergeCell ref="D3:F3"/>
    <mergeCell ref="A2:F2"/>
    <mergeCell ref="E13:E21"/>
    <mergeCell ref="D11:D12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 xr:uid="{00000000-0002-0000-0300-000000000000}">
      <formula1>$A$43:$A$44</formula1>
    </dataValidation>
    <dataValidation type="whole" allowBlank="1" showInputMessage="1" showErrorMessage="1" errorTitle="Raten pro Jahr" error="Die Zahlen von 1 bis 12 sind zulässig!_x000a_" sqref="D10" xr:uid="{00000000-0002-0000-0300-000001000000}">
      <formula1>1</formula1>
      <formula2>12</formula2>
    </dataValidation>
  </dataValidations>
  <hyperlinks>
    <hyperlink ref="A2" r:id="rId3" xr:uid="{00000000-0004-0000-0300-000000000000}"/>
  </hyperlinks>
  <pageMargins left="0.78740157499999996" right="0.78740157499999996" top="0.984251969" bottom="0.984251969" header="0.4921259845" footer="0.4921259845"/>
  <pageSetup paperSize="9" scale="94" orientation="landscape" r:id="rId4"/>
  <headerFooter alignWithMargins="0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N88"/>
  <sheetViews>
    <sheetView showRowColHeaders="0" showOutlineSymbols="0" zoomScale="105" zoomScaleNormal="105" workbookViewId="0">
      <selection activeCell="D5" sqref="D5"/>
    </sheetView>
  </sheetViews>
  <sheetFormatPr baseColWidth="10" defaultColWidth="11.453125" defaultRowHeight="12.5"/>
  <cols>
    <col min="1" max="1" width="50.453125" style="79" customWidth="1"/>
    <col min="2" max="2" width="15" style="79" customWidth="1"/>
    <col min="3" max="3" width="16.54296875" style="79" customWidth="1"/>
    <col min="4" max="4" width="18.453125" style="85" customWidth="1"/>
    <col min="5" max="5" width="23" style="85" customWidth="1"/>
    <col min="6" max="6" width="15.54296875" style="85" customWidth="1"/>
    <col min="7" max="16384" width="11.453125" style="79"/>
  </cols>
  <sheetData>
    <row r="1" spans="1:7" s="116" customFormat="1" ht="18.75" customHeight="1" thickBot="1">
      <c r="A1" s="255" t="s">
        <v>57</v>
      </c>
      <c r="B1" s="256"/>
      <c r="C1" s="256"/>
      <c r="D1" s="256"/>
      <c r="E1" s="256"/>
      <c r="F1" s="257"/>
      <c r="G1" s="79"/>
    </row>
    <row r="2" spans="1:7" s="116" customFormat="1" ht="18.75" customHeight="1" thickBot="1">
      <c r="A2" s="258" t="s">
        <v>56</v>
      </c>
      <c r="B2" s="259"/>
      <c r="C2" s="259"/>
      <c r="D2" s="259"/>
      <c r="E2" s="259"/>
      <c r="F2" s="260"/>
      <c r="G2" s="79"/>
    </row>
    <row r="3" spans="1:7" s="116" customFormat="1" ht="57" customHeight="1" thickBot="1">
      <c r="A3" s="261" t="str">
        <f>"Leibrentenbarwertfaktor "&amp;Absterbeordnung!B6&amp; " - Zwei Frauen "</f>
        <v xml:space="preserve">Leibrentenbarwertfaktor 2023-2025 - Zwei Frauen </v>
      </c>
      <c r="B3" s="262"/>
      <c r="C3" s="262"/>
      <c r="D3" s="263" t="s">
        <v>39</v>
      </c>
      <c r="E3" s="263"/>
      <c r="F3" s="264"/>
      <c r="G3" s="79"/>
    </row>
    <row r="4" spans="1:7" s="116" customFormat="1" ht="18" thickBot="1">
      <c r="A4" s="62"/>
      <c r="B4" s="63"/>
      <c r="C4" s="63"/>
      <c r="D4" s="64"/>
      <c r="E4" s="82" t="s">
        <v>33</v>
      </c>
      <c r="F4" s="209">
        <f>Absterbeordnung!E1</f>
        <v>46210</v>
      </c>
      <c r="G4" s="79"/>
    </row>
    <row r="5" spans="1:7" s="116" customFormat="1" ht="18" thickBot="1">
      <c r="A5" s="62" t="s">
        <v>22</v>
      </c>
      <c r="B5" s="104"/>
      <c r="C5" s="63"/>
      <c r="D5" s="44">
        <v>50</v>
      </c>
      <c r="E5" s="64"/>
      <c r="F5" s="105"/>
      <c r="G5" s="79"/>
    </row>
    <row r="6" spans="1:7" s="116" customFormat="1" ht="18" thickBot="1">
      <c r="A6" s="62" t="s">
        <v>21</v>
      </c>
      <c r="B6" s="104"/>
      <c r="C6" s="63"/>
      <c r="D6" s="44">
        <v>50</v>
      </c>
      <c r="E6" s="64"/>
      <c r="F6" s="105"/>
      <c r="G6" s="79"/>
    </row>
    <row r="7" spans="1:7" s="116" customFormat="1" ht="18" thickBot="1">
      <c r="A7" s="62"/>
      <c r="B7" s="104"/>
      <c r="C7" s="63"/>
      <c r="D7" s="64"/>
      <c r="E7" s="64"/>
      <c r="F7" s="105"/>
      <c r="G7" s="79"/>
    </row>
    <row r="8" spans="1:7" s="116" customFormat="1" ht="18" thickBot="1">
      <c r="A8" s="62" t="s">
        <v>3</v>
      </c>
      <c r="B8" s="104"/>
      <c r="C8" s="63"/>
      <c r="D8" s="201">
        <v>2</v>
      </c>
      <c r="E8" s="64"/>
      <c r="F8" s="105"/>
      <c r="G8" s="79"/>
    </row>
    <row r="9" spans="1:7" s="116" customFormat="1" ht="18" thickBot="1">
      <c r="A9" s="62" t="s">
        <v>54</v>
      </c>
      <c r="B9" s="104"/>
      <c r="C9" s="63"/>
      <c r="D9" s="44" t="s">
        <v>18</v>
      </c>
      <c r="E9" s="64"/>
      <c r="F9" s="105"/>
      <c r="G9" s="79"/>
    </row>
    <row r="10" spans="1:7" s="116" customFormat="1" ht="18" thickBot="1">
      <c r="A10" s="62" t="s">
        <v>52</v>
      </c>
      <c r="B10" s="104"/>
      <c r="C10" s="63"/>
      <c r="D10" s="95">
        <v>4</v>
      </c>
      <c r="E10" s="64"/>
      <c r="F10" s="105"/>
      <c r="G10" s="79"/>
    </row>
    <row r="11" spans="1:7" s="116" customFormat="1" ht="17.5">
      <c r="A11" s="62"/>
      <c r="B11" s="104"/>
      <c r="C11" s="63"/>
      <c r="D11" s="265" t="s">
        <v>34</v>
      </c>
      <c r="E11" s="140" t="s">
        <v>40</v>
      </c>
      <c r="F11" s="107" t="s">
        <v>35</v>
      </c>
      <c r="G11" s="79"/>
    </row>
    <row r="12" spans="1:7" s="116" customFormat="1" ht="18" thickBot="1">
      <c r="A12" s="62"/>
      <c r="B12" s="104"/>
      <c r="C12" s="63"/>
      <c r="D12" s="266"/>
      <c r="E12" s="141" t="s">
        <v>36</v>
      </c>
      <c r="F12" s="115" t="s">
        <v>30</v>
      </c>
      <c r="G12" s="79"/>
    </row>
    <row r="13" spans="1:7" s="116" customFormat="1" ht="18" thickBot="1">
      <c r="A13" s="62" t="s">
        <v>42</v>
      </c>
      <c r="B13" s="104"/>
      <c r="C13" s="63"/>
      <c r="D13" s="135">
        <f>LOOKUP(D5,'Daten (F)'!A15:A136,'Daten (F)'!F15:F136)</f>
        <v>24.973687584857821</v>
      </c>
      <c r="E13" s="238">
        <f>IF(D9="vorschüssig",B44,IF(D9="nachschüssig",B45))</f>
        <v>-0.37809375000000001</v>
      </c>
      <c r="F13" s="137">
        <f>D13+E13</f>
        <v>24.595593834857819</v>
      </c>
      <c r="G13" s="79"/>
    </row>
    <row r="14" spans="1:7" s="116" customFormat="1" ht="18" thickBot="1">
      <c r="A14" s="62" t="s">
        <v>46</v>
      </c>
      <c r="B14" s="104"/>
      <c r="C14" s="63"/>
      <c r="D14" s="136">
        <f>LOOKUP(D6,'Daten (F)'!A15:A136,'Daten (F)'!L15:L136)</f>
        <v>24.973687584857821</v>
      </c>
      <c r="E14" s="239"/>
      <c r="F14" s="138">
        <f>D14+E13</f>
        <v>24.595593834857819</v>
      </c>
      <c r="G14" s="79"/>
    </row>
    <row r="15" spans="1:7" s="116" customFormat="1" ht="17.5">
      <c r="A15" s="62"/>
      <c r="B15" s="63"/>
      <c r="C15" s="63"/>
      <c r="D15" s="92"/>
      <c r="E15" s="239"/>
      <c r="F15" s="139"/>
      <c r="G15" s="79"/>
    </row>
    <row r="16" spans="1:7" s="116" customFormat="1" ht="17.5">
      <c r="A16" s="62"/>
      <c r="B16" s="63"/>
      <c r="C16" s="63"/>
      <c r="D16" s="92"/>
      <c r="E16" s="239"/>
      <c r="F16" s="139"/>
      <c r="G16" s="79"/>
    </row>
    <row r="17" spans="1:7" s="116" customFormat="1" ht="17.5">
      <c r="A17" s="158"/>
      <c r="B17" s="79"/>
      <c r="C17" s="63"/>
      <c r="D17" s="92"/>
      <c r="E17" s="239"/>
      <c r="F17" s="139"/>
      <c r="G17" s="79"/>
    </row>
    <row r="18" spans="1:7" s="116" customFormat="1" ht="17.5">
      <c r="A18" s="67"/>
      <c r="B18" s="68"/>
      <c r="C18" s="63"/>
      <c r="D18" s="92"/>
      <c r="E18" s="239"/>
      <c r="F18" s="139"/>
      <c r="G18" s="79"/>
    </row>
    <row r="19" spans="1:7" s="116" customFormat="1" ht="18" thickBot="1">
      <c r="A19" s="62" t="s">
        <v>27</v>
      </c>
      <c r="B19" s="68"/>
      <c r="C19" s="63"/>
      <c r="D19" s="92"/>
      <c r="E19" s="239"/>
      <c r="F19" s="139"/>
      <c r="G19" s="79"/>
    </row>
    <row r="20" spans="1:7" s="116" customFormat="1" ht="18.75" customHeight="1" thickBot="1">
      <c r="A20" s="62" t="s">
        <v>28</v>
      </c>
      <c r="B20" s="104"/>
      <c r="C20" s="63"/>
      <c r="D20" s="136">
        <f>D13+D14-B88</f>
        <v>28.015673834374265</v>
      </c>
      <c r="E20" s="239"/>
      <c r="F20" s="112">
        <f>D20+E13</f>
        <v>27.637580084374264</v>
      </c>
      <c r="G20" s="79"/>
    </row>
    <row r="21" spans="1:7" ht="18.75" customHeight="1" thickBot="1">
      <c r="A21" s="69" t="s">
        <v>38</v>
      </c>
      <c r="B21" s="106"/>
      <c r="C21" s="70"/>
      <c r="D21" s="136">
        <f>B88</f>
        <v>21.931701335341376</v>
      </c>
      <c r="E21" s="240"/>
      <c r="F21" s="112">
        <f>D21+E13</f>
        <v>21.553607585341375</v>
      </c>
    </row>
    <row r="22" spans="1:7" ht="22.5" customHeight="1" thickBot="1">
      <c r="A22" s="78"/>
      <c r="C22" s="80"/>
      <c r="D22" s="131"/>
      <c r="E22" s="131"/>
      <c r="F22" s="159"/>
    </row>
    <row r="23" spans="1:7" ht="18" thickBot="1">
      <c r="A23" s="151" t="s">
        <v>47</v>
      </c>
      <c r="B23" s="150"/>
      <c r="C23" s="150"/>
      <c r="D23" s="148">
        <f>1-((D20-1)*(D8/100))</f>
        <v>0.45968652331251469</v>
      </c>
      <c r="E23" s="151" t="s">
        <v>51</v>
      </c>
      <c r="F23" s="152"/>
    </row>
    <row r="24" spans="1:7" ht="18" thickBot="1">
      <c r="A24" s="151" t="s">
        <v>48</v>
      </c>
      <c r="B24" s="150"/>
      <c r="C24" s="150"/>
      <c r="D24" s="148">
        <f>1-((D21-1)*(D8/100))</f>
        <v>0.58136597329317241</v>
      </c>
      <c r="E24" s="151" t="s">
        <v>51</v>
      </c>
      <c r="F24" s="152"/>
    </row>
    <row r="39" spans="1:14">
      <c r="A39" s="85"/>
      <c r="B39" s="85"/>
    </row>
    <row r="40" spans="1:14">
      <c r="A40" s="85"/>
      <c r="B40" s="85"/>
    </row>
    <row r="41" spans="1:14">
      <c r="A41" s="85"/>
      <c r="B41" s="85"/>
    </row>
    <row r="42" spans="1:14">
      <c r="A42" s="85" t="s">
        <v>52</v>
      </c>
      <c r="B42" s="85">
        <f>D10</f>
        <v>4</v>
      </c>
    </row>
    <row r="43" spans="1:14">
      <c r="A43" s="85" t="s">
        <v>53</v>
      </c>
      <c r="B43" s="85">
        <f>D8</f>
        <v>2</v>
      </c>
      <c r="C43" s="79">
        <v>1</v>
      </c>
    </row>
    <row r="44" spans="1:14">
      <c r="A44" s="85" t="s">
        <v>18</v>
      </c>
      <c r="B44" s="85">
        <f>(-1*((B42-1)/(2*B42)))-(((B42*B42-1)/(6*B42^2))*(B43/100))+(((B42^2-1)/(12*B42^2))*((B43/100)^2))</f>
        <v>-0.37809375000000001</v>
      </c>
      <c r="C44" s="79">
        <v>2</v>
      </c>
    </row>
    <row r="45" spans="1:14">
      <c r="A45" s="85" t="s">
        <v>17</v>
      </c>
      <c r="B45" s="85">
        <f>(-1+((B42-1)/(2*B42)))-(((B42*B42-1)/(6*B42^2))*(B43/100))+(((B42^2-1)/(12*B42^2))*((B43/100)^2))</f>
        <v>-0.62809375000000001</v>
      </c>
      <c r="C45" s="79">
        <v>4</v>
      </c>
    </row>
    <row r="46" spans="1:14">
      <c r="A46" s="85"/>
      <c r="B46" s="85"/>
      <c r="C46" s="79">
        <v>12</v>
      </c>
    </row>
    <row r="47" spans="1:14">
      <c r="A47" s="85"/>
      <c r="B47" s="85"/>
      <c r="G47" s="85">
        <v>4.5</v>
      </c>
      <c r="H47" s="85">
        <v>5</v>
      </c>
      <c r="I47" s="85">
        <v>5.5</v>
      </c>
      <c r="J47" s="85">
        <v>6</v>
      </c>
      <c r="K47" s="85">
        <v>7</v>
      </c>
      <c r="L47" s="85">
        <v>8</v>
      </c>
      <c r="M47" s="85">
        <v>9</v>
      </c>
      <c r="N47" s="85">
        <v>10</v>
      </c>
    </row>
    <row r="49" spans="2:6">
      <c r="B49" s="85">
        <v>2</v>
      </c>
      <c r="C49" s="85">
        <v>2.5</v>
      </c>
      <c r="D49" s="85">
        <v>3</v>
      </c>
      <c r="E49" s="85">
        <v>3.5</v>
      </c>
      <c r="F49" s="85">
        <v>4</v>
      </c>
    </row>
    <row r="88" spans="1:2" ht="14">
      <c r="A88" s="65" t="s">
        <v>25</v>
      </c>
      <c r="B88" s="66">
        <f>LOOKUP(D5,'Daten (F)'!N15:N127,'Daten (F)'!U15:U127)</f>
        <v>21.931701335341376</v>
      </c>
    </row>
  </sheetData>
  <sheetProtection algorithmName="SHA-512" hashValue="jlVDXHkNEYa+BcPPYx7jK0g3sjiwfBVav4nxM7F3uIMC5H5Wm56yqPRHB7S5fpeRhvFv8yU0T4+zqRsHyf8jxA==" saltValue="j8XlU34s+/pAWQfGviKEuA==" spinCount="100000" sheet="1" objects="1" scenarios="1"/>
  <dataConsolidate/>
  <customSheetViews>
    <customSheetView guid="{AAA317AB-9C4F-4A7B-BD58-62DAAE088BDA}" scale="104" showPageBreaks="1" outlineSymbols="0" zeroValues="0" fitToPage="1" printArea="1" topLeftCell="A16">
      <selection activeCell="E36" sqref="E36"/>
      <pageMargins left="0.78740157480314965" right="0.78740157480314965" top="0.98425196850393704" bottom="0.98425196850393704" header="0.51181102362204722" footer="0.51181102362204722"/>
      <pageSetup paperSize="9" scale="94" orientation="landscape" r:id="rId1"/>
      <headerFooter alignWithMargins="0"/>
    </customSheetView>
    <customSheetView guid="{AC77A39F-ABA0-4848-B5DA-4147A1099D4C}" scale="104" showPageBreaks="1" outlineSymbols="0" zeroValues="0" fitToPage="1" printArea="1" topLeftCell="A16">
      <selection activeCell="E36" sqref="E36"/>
      <pageMargins left="0.78740157480314965" right="0.78740157480314965" top="0.98425196850393704" bottom="0.98425196850393704" header="0.51181102362204722" footer="0.51181102362204722"/>
      <pageSetup paperSize="9" scale="94" orientation="landscape" r:id="rId2"/>
      <headerFooter alignWithMargins="0"/>
    </customSheetView>
  </customSheetViews>
  <mergeCells count="6">
    <mergeCell ref="A1:F1"/>
    <mergeCell ref="A2:F2"/>
    <mergeCell ref="A3:C3"/>
    <mergeCell ref="D3:F3"/>
    <mergeCell ref="E13:E21"/>
    <mergeCell ref="D11:D12"/>
  </mergeCells>
  <phoneticPr fontId="0" type="noConversion"/>
  <dataValidations count="2">
    <dataValidation type="list" allowBlank="1" showInputMessage="1" showErrorMessage="1" errorTitle="Rente Vor. - bzw. Nachschüssig" error="Lediglich vorschüssig oder nachschüssig zulässig" sqref="D9" xr:uid="{00000000-0002-0000-0400-000000000000}">
      <formula1>$A$44:$A$45</formula1>
    </dataValidation>
    <dataValidation type="whole" allowBlank="1" showInputMessage="1" showErrorMessage="1" errorTitle="Raten pro Jahr" error="Die Zahlen zwischen 1 und 12 sind zulässig!_x000a_" sqref="D10" xr:uid="{00000000-0002-0000-0400-000001000000}">
      <formula1>1</formula1>
      <formula2>12</formula2>
    </dataValidation>
  </dataValidations>
  <hyperlinks>
    <hyperlink ref="A2" r:id="rId3" xr:uid="{00000000-0004-0000-0400-000000000000}"/>
  </hyperlinks>
  <pageMargins left="0.78740157480314965" right="0.78740157480314965" top="0.98425196850393704" bottom="0.98425196850393704" header="0.51181102362204722" footer="0.51181102362204722"/>
  <pageSetup paperSize="9" scale="94" orientation="landscape" r:id="rId4"/>
  <headerFooter alignWithMargins="0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E128"/>
  <sheetViews>
    <sheetView topLeftCell="A96" workbookViewId="0">
      <selection activeCell="B8" sqref="B8:C120"/>
    </sheetView>
  </sheetViews>
  <sheetFormatPr baseColWidth="10" defaultRowHeight="12.5"/>
  <cols>
    <col min="1" max="3" width="11.453125" style="1"/>
    <col min="5" max="5" width="18.54296875" customWidth="1"/>
  </cols>
  <sheetData>
    <row r="1" spans="1:5">
      <c r="B1" s="267" t="s">
        <v>58</v>
      </c>
      <c r="C1" s="268"/>
      <c r="D1" t="s">
        <v>32</v>
      </c>
      <c r="E1" s="210">
        <v>46210</v>
      </c>
    </row>
    <row r="2" spans="1:5" ht="12.75" customHeight="1">
      <c r="A2" s="34"/>
      <c r="B2" s="269" t="s">
        <v>59</v>
      </c>
      <c r="C2" s="269"/>
    </row>
    <row r="3" spans="1:5" ht="13">
      <c r="A3" s="34"/>
      <c r="B3" s="269"/>
      <c r="C3" s="269"/>
    </row>
    <row r="4" spans="1:5" ht="13">
      <c r="A4" s="34"/>
      <c r="B4" s="269"/>
      <c r="C4" s="269"/>
    </row>
    <row r="5" spans="1:5" ht="13">
      <c r="A5" s="34"/>
      <c r="B5" s="269"/>
      <c r="C5" s="269"/>
    </row>
    <row r="6" spans="1:5" ht="13">
      <c r="A6" s="34"/>
      <c r="B6" s="270" t="str">
        <f>B1</f>
        <v>2023-2025</v>
      </c>
      <c r="C6" s="270"/>
    </row>
    <row r="7" spans="1:5">
      <c r="A7" s="8" t="s">
        <v>2</v>
      </c>
      <c r="B7" s="36" t="s">
        <v>13</v>
      </c>
      <c r="C7" s="37" t="s">
        <v>9</v>
      </c>
    </row>
    <row r="8" spans="1:5">
      <c r="A8" s="204">
        <v>0</v>
      </c>
      <c r="B8" s="213">
        <v>100000</v>
      </c>
      <c r="C8" s="213">
        <v>100000</v>
      </c>
    </row>
    <row r="9" spans="1:5">
      <c r="A9" s="204">
        <v>1</v>
      </c>
      <c r="B9" s="213">
        <v>99662.027200323122</v>
      </c>
      <c r="C9" s="213">
        <v>99702.814498025895</v>
      </c>
    </row>
    <row r="10" spans="1:5">
      <c r="A10" s="204">
        <v>2</v>
      </c>
      <c r="B10" s="213">
        <v>99638.259501378954</v>
      </c>
      <c r="C10" s="213">
        <v>99679.475394648282</v>
      </c>
    </row>
    <row r="11" spans="1:5">
      <c r="A11" s="204">
        <v>3</v>
      </c>
      <c r="B11" s="213">
        <v>99620.928524922594</v>
      </c>
      <c r="C11" s="213">
        <v>99666.707030036167</v>
      </c>
    </row>
    <row r="12" spans="1:5">
      <c r="A12" s="204">
        <v>4</v>
      </c>
      <c r="B12" s="213">
        <v>99607.983721068449</v>
      </c>
      <c r="C12" s="213">
        <v>99655.257044268525</v>
      </c>
    </row>
    <row r="13" spans="1:5">
      <c r="A13" s="204">
        <v>5</v>
      </c>
      <c r="B13" s="213">
        <v>99595.196952604339</v>
      </c>
      <c r="C13" s="213">
        <v>99648.442755989061</v>
      </c>
    </row>
    <row r="14" spans="1:5">
      <c r="A14" s="204">
        <v>6</v>
      </c>
      <c r="B14" s="213">
        <v>99585.446383541363</v>
      </c>
      <c r="C14" s="213">
        <v>99639.386035874602</v>
      </c>
    </row>
    <row r="15" spans="1:5">
      <c r="A15" s="204">
        <v>7</v>
      </c>
      <c r="B15" s="213">
        <v>99574.438893385828</v>
      </c>
      <c r="C15" s="213">
        <v>99631.205545397068</v>
      </c>
    </row>
    <row r="16" spans="1:5">
      <c r="A16" s="204">
        <v>8</v>
      </c>
      <c r="B16" s="213">
        <v>99565.249060274</v>
      </c>
      <c r="C16" s="213">
        <v>99623.236897679701</v>
      </c>
    </row>
    <row r="17" spans="1:3">
      <c r="A17" s="204">
        <v>9</v>
      </c>
      <c r="B17" s="213">
        <v>99555.942228449101</v>
      </c>
      <c r="C17" s="213">
        <v>99616.324129171859</v>
      </c>
    </row>
    <row r="18" spans="1:3">
      <c r="A18" s="204">
        <v>10</v>
      </c>
      <c r="B18" s="213">
        <v>99547.805165975762</v>
      </c>
      <c r="C18" s="213">
        <v>99610.243226236475</v>
      </c>
    </row>
    <row r="19" spans="1:3">
      <c r="A19" s="204">
        <v>11</v>
      </c>
      <c r="B19" s="213">
        <v>99540.357318504815</v>
      </c>
      <c r="C19" s="213">
        <v>99602.652800827054</v>
      </c>
    </row>
    <row r="20" spans="1:3">
      <c r="A20" s="204">
        <v>12</v>
      </c>
      <c r="B20" s="213">
        <v>99533.309797778973</v>
      </c>
      <c r="C20" s="213">
        <v>99595.656935899315</v>
      </c>
    </row>
    <row r="21" spans="1:3">
      <c r="A21" s="204">
        <v>13</v>
      </c>
      <c r="B21" s="213">
        <v>99525.459791557558</v>
      </c>
      <c r="C21" s="213">
        <v>99587.990321001605</v>
      </c>
    </row>
    <row r="22" spans="1:3">
      <c r="A22" s="204">
        <v>14</v>
      </c>
      <c r="B22" s="213">
        <v>99514.334218225602</v>
      </c>
      <c r="C22" s="213">
        <v>99577.297504682603</v>
      </c>
    </row>
    <row r="23" spans="1:3">
      <c r="A23" s="204">
        <v>15</v>
      </c>
      <c r="B23" s="213">
        <v>99500.173003374293</v>
      </c>
      <c r="C23" s="213">
        <v>99566.561116134413</v>
      </c>
    </row>
    <row r="24" spans="1:3">
      <c r="A24" s="204">
        <v>16</v>
      </c>
      <c r="B24" s="213">
        <v>99483.001124128161</v>
      </c>
      <c r="C24" s="213">
        <v>99554.561110540933</v>
      </c>
    </row>
    <row r="25" spans="1:3">
      <c r="A25" s="204">
        <v>17</v>
      </c>
      <c r="B25" s="213">
        <v>99459.844134764746</v>
      </c>
      <c r="C25" s="213">
        <v>99539.126199144506</v>
      </c>
    </row>
    <row r="26" spans="1:3">
      <c r="A26" s="204">
        <v>18</v>
      </c>
      <c r="B26" s="213">
        <v>99430.037555588453</v>
      </c>
      <c r="C26" s="213">
        <v>99522.419345236267</v>
      </c>
    </row>
    <row r="27" spans="1:3">
      <c r="A27" s="204">
        <v>19</v>
      </c>
      <c r="B27" s="214">
        <v>99394.101805402781</v>
      </c>
      <c r="C27" s="215">
        <v>99505.330160029276</v>
      </c>
    </row>
    <row r="28" spans="1:3">
      <c r="A28" s="204">
        <v>20</v>
      </c>
      <c r="B28" s="214">
        <v>99349.590989429053</v>
      </c>
      <c r="C28" s="215">
        <v>99485.581492158934</v>
      </c>
    </row>
    <row r="29" spans="1:3">
      <c r="A29" s="204">
        <v>21</v>
      </c>
      <c r="B29" s="214">
        <v>99302.686691197989</v>
      </c>
      <c r="C29" s="215">
        <v>99466.194324924159</v>
      </c>
    </row>
    <row r="30" spans="1:3">
      <c r="A30" s="204">
        <v>22</v>
      </c>
      <c r="B30" s="214">
        <v>99259.054169641226</v>
      </c>
      <c r="C30" s="215">
        <v>99446.739881840345</v>
      </c>
    </row>
    <row r="31" spans="1:3">
      <c r="A31" s="204">
        <v>23</v>
      </c>
      <c r="B31" s="214">
        <v>99213.579379732502</v>
      </c>
      <c r="C31" s="215">
        <v>99428.368458776851</v>
      </c>
    </row>
    <row r="32" spans="1:3">
      <c r="A32" s="204">
        <v>24</v>
      </c>
      <c r="B32" s="214">
        <v>99171.16904192412</v>
      </c>
      <c r="C32" s="215">
        <v>99411.44261047522</v>
      </c>
    </row>
    <row r="33" spans="1:3">
      <c r="A33" s="204">
        <v>25</v>
      </c>
      <c r="B33" s="214">
        <v>99130.070879499981</v>
      </c>
      <c r="C33" s="215">
        <v>99391.830794793772</v>
      </c>
    </row>
    <row r="34" spans="1:3">
      <c r="A34" s="204">
        <v>26</v>
      </c>
      <c r="B34" s="214">
        <v>99085.557527244469</v>
      </c>
      <c r="C34" s="215">
        <v>99375.1429623687</v>
      </c>
    </row>
    <row r="35" spans="1:3">
      <c r="A35" s="204">
        <v>27</v>
      </c>
      <c r="B35" s="214">
        <v>99038.818156840396</v>
      </c>
      <c r="C35" s="215">
        <v>99353.941707221704</v>
      </c>
    </row>
    <row r="36" spans="1:3">
      <c r="A36" s="204">
        <v>28</v>
      </c>
      <c r="B36" s="214">
        <v>98989.800967596981</v>
      </c>
      <c r="C36" s="215">
        <v>99332.909308587448</v>
      </c>
    </row>
    <row r="37" spans="1:3">
      <c r="A37" s="204">
        <v>29</v>
      </c>
      <c r="B37" s="214">
        <v>98943.173873576234</v>
      </c>
      <c r="C37" s="215">
        <v>99311.169490779343</v>
      </c>
    </row>
    <row r="38" spans="1:3">
      <c r="A38" s="204">
        <v>30</v>
      </c>
      <c r="B38" s="214">
        <v>98894.799931273083</v>
      </c>
      <c r="C38" s="215">
        <v>99286.381855775791</v>
      </c>
    </row>
    <row r="39" spans="1:3">
      <c r="A39" s="204">
        <v>31</v>
      </c>
      <c r="B39" s="214">
        <v>98842.276720450871</v>
      </c>
      <c r="C39" s="215">
        <v>99261.435182377551</v>
      </c>
    </row>
    <row r="40" spans="1:3">
      <c r="A40" s="204">
        <v>32</v>
      </c>
      <c r="B40" s="214">
        <v>98788.268565614489</v>
      </c>
      <c r="C40" s="215">
        <v>99234.156835802278</v>
      </c>
    </row>
    <row r="41" spans="1:3">
      <c r="A41" s="204">
        <v>33</v>
      </c>
      <c r="B41" s="214">
        <v>98729.964482575204</v>
      </c>
      <c r="C41" s="215">
        <v>99201.722422127961</v>
      </c>
    </row>
    <row r="42" spans="1:3">
      <c r="A42" s="204">
        <v>34</v>
      </c>
      <c r="B42" s="214">
        <v>98667.309943698201</v>
      </c>
      <c r="C42" s="215">
        <v>99168.834500279467</v>
      </c>
    </row>
    <row r="43" spans="1:3">
      <c r="A43" s="204">
        <v>35</v>
      </c>
      <c r="B43" s="214">
        <v>98594.704439131441</v>
      </c>
      <c r="C43" s="215">
        <v>99132.187840739934</v>
      </c>
    </row>
    <row r="44" spans="1:3">
      <c r="A44" s="204">
        <v>36</v>
      </c>
      <c r="B44" s="214">
        <v>98519.220916279824</v>
      </c>
      <c r="C44" s="215">
        <v>99089.922708516708</v>
      </c>
    </row>
    <row r="45" spans="1:3">
      <c r="A45" s="204">
        <v>37</v>
      </c>
      <c r="B45" s="214">
        <v>98432.794931331504</v>
      </c>
      <c r="C45" s="215">
        <v>99043.02737770573</v>
      </c>
    </row>
    <row r="46" spans="1:3">
      <c r="A46" s="204">
        <v>38</v>
      </c>
      <c r="B46" s="214">
        <v>98338.582734527125</v>
      </c>
      <c r="C46" s="215">
        <v>98991.51120931383</v>
      </c>
    </row>
    <row r="47" spans="1:3">
      <c r="A47" s="204">
        <v>39</v>
      </c>
      <c r="B47" s="214">
        <v>98241.214716429924</v>
      </c>
      <c r="C47" s="215">
        <v>98935.359334128632</v>
      </c>
    </row>
    <row r="48" spans="1:3">
      <c r="A48" s="204">
        <v>40</v>
      </c>
      <c r="B48" s="214">
        <v>98124.336592036241</v>
      </c>
      <c r="C48" s="215">
        <v>98869.49090666257</v>
      </c>
    </row>
    <row r="49" spans="1:3">
      <c r="A49" s="204">
        <v>41</v>
      </c>
      <c r="B49" s="214">
        <v>98001.786287821713</v>
      </c>
      <c r="C49" s="215">
        <v>98801.149434569423</v>
      </c>
    </row>
    <row r="50" spans="1:3">
      <c r="A50" s="204">
        <v>42</v>
      </c>
      <c r="B50" s="214">
        <v>97869.625652711635</v>
      </c>
      <c r="C50" s="215">
        <v>98725.55456549018</v>
      </c>
    </row>
    <row r="51" spans="1:3">
      <c r="A51" s="204">
        <v>43</v>
      </c>
      <c r="B51" s="214">
        <v>97723.441335967407</v>
      </c>
      <c r="C51" s="215">
        <v>98644.840644516342</v>
      </c>
    </row>
    <row r="52" spans="1:3">
      <c r="A52" s="204">
        <v>44</v>
      </c>
      <c r="B52" s="214">
        <v>97564.149293694849</v>
      </c>
      <c r="C52" s="215">
        <v>98556.437459574605</v>
      </c>
    </row>
    <row r="53" spans="1:3">
      <c r="A53" s="204">
        <v>45</v>
      </c>
      <c r="B53" s="214">
        <v>97391.19093840447</v>
      </c>
      <c r="C53" s="215">
        <v>98460.292801211981</v>
      </c>
    </row>
    <row r="54" spans="1:3">
      <c r="A54" s="204">
        <v>46</v>
      </c>
      <c r="B54" s="214">
        <v>97206.175437383004</v>
      </c>
      <c r="C54" s="215">
        <v>98357.876918413735</v>
      </c>
    </row>
    <row r="55" spans="1:3">
      <c r="A55" s="204">
        <v>47</v>
      </c>
      <c r="B55" s="214">
        <v>96993.541369206505</v>
      </c>
      <c r="C55" s="215">
        <v>98244.242488194912</v>
      </c>
    </row>
    <row r="56" spans="1:3">
      <c r="A56" s="204">
        <v>48</v>
      </c>
      <c r="B56" s="214">
        <v>96764.49631050587</v>
      </c>
      <c r="C56" s="215">
        <v>98113.605930660968</v>
      </c>
    </row>
    <row r="57" spans="1:3">
      <c r="A57" s="204">
        <v>49</v>
      </c>
      <c r="B57" s="214">
        <v>96515.618746840628</v>
      </c>
      <c r="C57" s="215">
        <v>97971.415186843908</v>
      </c>
    </row>
    <row r="58" spans="1:3">
      <c r="A58" s="204">
        <v>50</v>
      </c>
      <c r="B58" s="214">
        <v>96240.908687189774</v>
      </c>
      <c r="C58" s="215">
        <v>97814.22774144815</v>
      </c>
    </row>
    <row r="59" spans="1:3">
      <c r="A59" s="204">
        <v>51</v>
      </c>
      <c r="B59" s="214">
        <v>95934.266152994081</v>
      </c>
      <c r="C59" s="215">
        <v>97641.979605158165</v>
      </c>
    </row>
    <row r="60" spans="1:3">
      <c r="A60" s="204">
        <v>52</v>
      </c>
      <c r="B60" s="214">
        <v>95607.214902648106</v>
      </c>
      <c r="C60" s="215">
        <v>97452.338803408813</v>
      </c>
    </row>
    <row r="61" spans="1:3">
      <c r="A61" s="204">
        <v>53</v>
      </c>
      <c r="B61" s="214">
        <v>95232.94779982022</v>
      </c>
      <c r="C61" s="215">
        <v>97247.235984500279</v>
      </c>
    </row>
    <row r="62" spans="1:3">
      <c r="A62" s="204">
        <v>54</v>
      </c>
      <c r="B62" s="214">
        <v>94824.866548058155</v>
      </c>
      <c r="C62" s="215">
        <v>97019.409177114416</v>
      </c>
    </row>
    <row r="63" spans="1:3">
      <c r="A63" s="204">
        <v>55</v>
      </c>
      <c r="B63" s="214">
        <v>94386.58923737552</v>
      </c>
      <c r="C63" s="215">
        <v>96769.159789569385</v>
      </c>
    </row>
    <row r="64" spans="1:3">
      <c r="A64" s="204">
        <v>56</v>
      </c>
      <c r="B64" s="214">
        <v>93899.734252430513</v>
      </c>
      <c r="C64" s="215">
        <v>96495.642591804281</v>
      </c>
    </row>
    <row r="65" spans="1:3">
      <c r="A65" s="204">
        <v>57</v>
      </c>
      <c r="B65" s="214">
        <v>93366.34282694319</v>
      </c>
      <c r="C65" s="215">
        <v>96191.228638001878</v>
      </c>
    </row>
    <row r="66" spans="1:3">
      <c r="A66" s="204">
        <v>58</v>
      </c>
      <c r="B66" s="214">
        <v>92777.251644985081</v>
      </c>
      <c r="C66" s="215">
        <v>95855.725203806724</v>
      </c>
    </row>
    <row r="67" spans="1:3">
      <c r="A67" s="204">
        <v>59</v>
      </c>
      <c r="B67" s="214">
        <v>92118.631210040869</v>
      </c>
      <c r="C67" s="215">
        <v>95482.820199456852</v>
      </c>
    </row>
    <row r="68" spans="1:3">
      <c r="A68" s="204">
        <v>60</v>
      </c>
      <c r="B68" s="214">
        <v>91391.672303786632</v>
      </c>
      <c r="C68" s="215">
        <v>95076.766700589098</v>
      </c>
    </row>
    <row r="69" spans="1:3">
      <c r="A69" s="204">
        <v>61</v>
      </c>
      <c r="B69" s="214">
        <v>90582.562334416216</v>
      </c>
      <c r="C69" s="215">
        <v>94620.598300032463</v>
      </c>
    </row>
    <row r="70" spans="1:3">
      <c r="A70" s="204">
        <v>62</v>
      </c>
      <c r="B70" s="214">
        <v>89691.809473174406</v>
      </c>
      <c r="C70" s="215">
        <v>94114.245819612857</v>
      </c>
    </row>
    <row r="71" spans="1:3">
      <c r="A71" s="204">
        <v>63</v>
      </c>
      <c r="B71" s="214">
        <v>88704.303852382902</v>
      </c>
      <c r="C71" s="215">
        <v>93556.609444106231</v>
      </c>
    </row>
    <row r="72" spans="1:3">
      <c r="A72" s="204">
        <v>64</v>
      </c>
      <c r="B72" s="214">
        <v>87621.015770954313</v>
      </c>
      <c r="C72" s="215">
        <v>92939.082473870949</v>
      </c>
    </row>
    <row r="73" spans="1:3">
      <c r="A73" s="204">
        <v>65</v>
      </c>
      <c r="B73" s="214">
        <v>86427.524700772177</v>
      </c>
      <c r="C73" s="215">
        <v>92246.723803170447</v>
      </c>
    </row>
    <row r="74" spans="1:3">
      <c r="A74" s="204">
        <v>66</v>
      </c>
      <c r="B74" s="214">
        <v>85135.329930941924</v>
      </c>
      <c r="C74" s="215">
        <v>91501.65552627157</v>
      </c>
    </row>
    <row r="75" spans="1:3">
      <c r="A75" s="204">
        <v>67</v>
      </c>
      <c r="B75" s="214">
        <v>83748.460360457713</v>
      </c>
      <c r="C75" s="215">
        <v>90674.726157149678</v>
      </c>
    </row>
    <row r="76" spans="1:3">
      <c r="A76" s="204">
        <v>68</v>
      </c>
      <c r="B76" s="214">
        <v>82251.199476519178</v>
      </c>
      <c r="C76" s="215">
        <v>89787.155020436738</v>
      </c>
    </row>
    <row r="77" spans="1:3">
      <c r="A77" s="204">
        <v>69</v>
      </c>
      <c r="B77" s="214">
        <v>80657.657886356261</v>
      </c>
      <c r="C77" s="215">
        <v>88825.616648296564</v>
      </c>
    </row>
    <row r="78" spans="1:3">
      <c r="A78" s="204">
        <v>70</v>
      </c>
      <c r="B78" s="214">
        <v>78945.104053171744</v>
      </c>
      <c r="C78" s="215">
        <v>87783.987343385132</v>
      </c>
    </row>
    <row r="79" spans="1:3">
      <c r="A79" s="204">
        <v>71</v>
      </c>
      <c r="B79" s="214">
        <v>77147.804204493063</v>
      </c>
      <c r="C79" s="215">
        <v>86655.201955587065</v>
      </c>
    </row>
    <row r="80" spans="1:3">
      <c r="A80" s="204">
        <v>72</v>
      </c>
      <c r="B80" s="214">
        <v>75221.634221019413</v>
      </c>
      <c r="C80" s="215">
        <v>85431.998827112169</v>
      </c>
    </row>
    <row r="81" spans="1:3">
      <c r="A81" s="204">
        <v>73</v>
      </c>
      <c r="B81" s="214">
        <v>73216.392026556918</v>
      </c>
      <c r="C81" s="215">
        <v>84093.889462499705</v>
      </c>
    </row>
    <row r="82" spans="1:3">
      <c r="A82" s="204">
        <v>74</v>
      </c>
      <c r="B82" s="214">
        <v>71087.095126490414</v>
      </c>
      <c r="C82" s="215">
        <v>82661.363882023812</v>
      </c>
    </row>
    <row r="83" spans="1:3">
      <c r="A83" s="204">
        <v>75</v>
      </c>
      <c r="B83" s="214">
        <v>68835.750130730565</v>
      </c>
      <c r="C83" s="215">
        <v>81118.261265640511</v>
      </c>
    </row>
    <row r="84" spans="1:3">
      <c r="A84" s="204">
        <v>76</v>
      </c>
      <c r="B84" s="214">
        <v>66472.931148431875</v>
      </c>
      <c r="C84" s="215">
        <v>79432.596212989287</v>
      </c>
    </row>
    <row r="85" spans="1:3">
      <c r="A85" s="204">
        <v>77</v>
      </c>
      <c r="B85" s="214">
        <v>63929.016024371973</v>
      </c>
      <c r="C85" s="215">
        <v>77556.238957564783</v>
      </c>
    </row>
    <row r="86" spans="1:3">
      <c r="A86" s="204">
        <v>78</v>
      </c>
      <c r="B86" s="214">
        <v>61316.154818153693</v>
      </c>
      <c r="C86" s="215">
        <v>75534.618896445114</v>
      </c>
    </row>
    <row r="87" spans="1:3">
      <c r="A87" s="204">
        <v>79</v>
      </c>
      <c r="B87" s="214">
        <v>58549.808885961836</v>
      </c>
      <c r="C87" s="215">
        <v>73320.034148338891</v>
      </c>
    </row>
    <row r="88" spans="1:3">
      <c r="A88" s="204">
        <v>80</v>
      </c>
      <c r="B88" s="214">
        <v>55622.504852532184</v>
      </c>
      <c r="C88" s="215">
        <v>70928.981818495711</v>
      </c>
    </row>
    <row r="89" spans="1:3">
      <c r="A89" s="204">
        <v>81</v>
      </c>
      <c r="B89" s="214">
        <v>52491.760884934163</v>
      </c>
      <c r="C89" s="215">
        <v>68289.300413693258</v>
      </c>
    </row>
    <row r="90" spans="1:3">
      <c r="A90" s="204">
        <v>82</v>
      </c>
      <c r="B90" s="214">
        <v>49225.072446759688</v>
      </c>
      <c r="C90" s="215">
        <v>65438.303132387089</v>
      </c>
    </row>
    <row r="91" spans="1:3">
      <c r="A91" s="204">
        <v>83</v>
      </c>
      <c r="B91" s="214">
        <v>45887.480534830298</v>
      </c>
      <c r="C91" s="215">
        <v>62402.642164413577</v>
      </c>
    </row>
    <row r="92" spans="1:3">
      <c r="A92" s="204">
        <v>84</v>
      </c>
      <c r="B92" s="214">
        <v>42386.487561982984</v>
      </c>
      <c r="C92" s="215">
        <v>59131.840146939903</v>
      </c>
    </row>
    <row r="93" spans="1:3">
      <c r="A93" s="204">
        <v>85</v>
      </c>
      <c r="B93" s="214">
        <v>38789.734642764306</v>
      </c>
      <c r="C93" s="215">
        <v>55596.649311448928</v>
      </c>
    </row>
    <row r="94" spans="1:3">
      <c r="A94" s="199">
        <v>86</v>
      </c>
      <c r="B94" s="214">
        <v>35045.338164567074</v>
      </c>
      <c r="C94" s="215">
        <v>51743.6950059218</v>
      </c>
    </row>
    <row r="95" spans="1:3">
      <c r="A95" s="199">
        <v>87</v>
      </c>
      <c r="B95" s="214">
        <v>31238.517833057078</v>
      </c>
      <c r="C95" s="215">
        <v>47608.889291935018</v>
      </c>
    </row>
    <row r="96" spans="1:3">
      <c r="A96" s="199">
        <v>88</v>
      </c>
      <c r="B96" s="214">
        <v>27405.122345110514</v>
      </c>
      <c r="C96" s="215">
        <v>43194.144597938888</v>
      </c>
    </row>
    <row r="97" spans="1:3">
      <c r="A97" s="199">
        <v>89</v>
      </c>
      <c r="B97" s="214">
        <v>23533.909638454821</v>
      </c>
      <c r="C97" s="215">
        <v>38521.090189392424</v>
      </c>
    </row>
    <row r="98" spans="1:3">
      <c r="A98" s="199">
        <v>90</v>
      </c>
      <c r="B98" s="214">
        <v>19741.673493023471</v>
      </c>
      <c r="C98" s="215">
        <v>33773.130143083807</v>
      </c>
    </row>
    <row r="99" spans="1:3">
      <c r="A99" s="199">
        <v>91</v>
      </c>
      <c r="B99" s="214">
        <v>16153.241571290138</v>
      </c>
      <c r="C99" s="215">
        <v>28971.03855246797</v>
      </c>
    </row>
    <row r="100" spans="1:3">
      <c r="A100" s="199">
        <v>92</v>
      </c>
      <c r="B100" s="214">
        <v>12894.170574499385</v>
      </c>
      <c r="C100" s="215">
        <v>24305.170940944045</v>
      </c>
    </row>
    <row r="101" spans="1:3">
      <c r="A101" s="199">
        <v>93</v>
      </c>
      <c r="B101" s="214">
        <v>9967.8099378862407</v>
      </c>
      <c r="C101" s="215">
        <v>19847.739001806098</v>
      </c>
    </row>
    <row r="102" spans="1:3">
      <c r="A102" s="199">
        <v>94</v>
      </c>
      <c r="B102" s="214">
        <v>7460.2551342818679</v>
      </c>
      <c r="C102" s="215">
        <v>15773.10937408372</v>
      </c>
    </row>
    <row r="103" spans="1:3">
      <c r="A103" s="199">
        <v>95</v>
      </c>
      <c r="B103" s="214">
        <v>5414.9699007377922</v>
      </c>
      <c r="C103" s="215">
        <v>12151.505356099309</v>
      </c>
    </row>
    <row r="104" spans="1:3">
      <c r="A104" s="199">
        <v>96</v>
      </c>
      <c r="B104" s="214">
        <v>3786.347324649345</v>
      </c>
      <c r="C104" s="215">
        <v>9059.1595285760795</v>
      </c>
    </row>
    <row r="105" spans="1:3">
      <c r="A105" s="199">
        <v>97</v>
      </c>
      <c r="B105" s="214">
        <v>2563.074948195158</v>
      </c>
      <c r="C105" s="215">
        <v>6557.7467162670491</v>
      </c>
    </row>
    <row r="106" spans="1:3">
      <c r="A106" s="199">
        <v>98</v>
      </c>
      <c r="B106" s="214">
        <v>1678.6547233215078</v>
      </c>
      <c r="C106" s="215">
        <v>4565.7651227568876</v>
      </c>
    </row>
    <row r="107" spans="1:3">
      <c r="A107" s="199">
        <v>99</v>
      </c>
      <c r="B107" s="214">
        <v>1051.4327439607082</v>
      </c>
      <c r="C107" s="215">
        <v>3061.7008840458379</v>
      </c>
    </row>
    <row r="108" spans="1:3">
      <c r="A108" s="199">
        <v>100</v>
      </c>
      <c r="B108" s="214">
        <v>635.32902876385492</v>
      </c>
      <c r="C108" s="215">
        <v>1992.8243125442434</v>
      </c>
    </row>
    <row r="109" spans="1:3">
      <c r="A109" s="199">
        <v>101</v>
      </c>
      <c r="B109" s="214">
        <v>369.6</v>
      </c>
      <c r="C109" s="215">
        <v>1257.8</v>
      </c>
    </row>
    <row r="110" spans="1:3">
      <c r="A110" s="204">
        <v>102</v>
      </c>
      <c r="B110" s="214">
        <v>207.1</v>
      </c>
      <c r="C110" s="215">
        <v>765.7</v>
      </c>
    </row>
    <row r="111" spans="1:3">
      <c r="A111" s="204">
        <v>103</v>
      </c>
      <c r="B111" s="214">
        <v>111.9</v>
      </c>
      <c r="C111" s="215">
        <v>449.6</v>
      </c>
    </row>
    <row r="112" spans="1:3">
      <c r="A112" s="204">
        <v>104</v>
      </c>
      <c r="B112" s="214">
        <v>58.3</v>
      </c>
      <c r="C112" s="215">
        <v>254.9</v>
      </c>
    </row>
    <row r="113" spans="1:3">
      <c r="A113" s="204">
        <v>105</v>
      </c>
      <c r="B113" s="214">
        <v>29.4</v>
      </c>
      <c r="C113" s="215">
        <v>139.6</v>
      </c>
    </row>
    <row r="114" spans="1:3">
      <c r="A114" s="204">
        <v>106</v>
      </c>
      <c r="B114" s="214">
        <v>14.4</v>
      </c>
      <c r="C114" s="215">
        <v>74</v>
      </c>
    </row>
    <row r="115" spans="1:3">
      <c r="A115" s="204">
        <v>107</v>
      </c>
      <c r="B115" s="214">
        <v>6.8</v>
      </c>
      <c r="C115" s="215">
        <v>38</v>
      </c>
    </row>
    <row r="116" spans="1:3">
      <c r="A116" s="204">
        <v>108</v>
      </c>
      <c r="B116" s="214">
        <v>3.2</v>
      </c>
      <c r="C116" s="215">
        <v>18.899999999999999</v>
      </c>
    </row>
    <row r="117" spans="1:3">
      <c r="A117" s="204">
        <v>109</v>
      </c>
      <c r="B117" s="214">
        <v>1.4</v>
      </c>
      <c r="C117" s="215">
        <v>9.1999999999999993</v>
      </c>
    </row>
    <row r="118" spans="1:3">
      <c r="A118" s="204">
        <v>110</v>
      </c>
      <c r="B118" s="214">
        <v>0.6</v>
      </c>
      <c r="C118" s="215">
        <v>4.3</v>
      </c>
    </row>
    <row r="119" spans="1:3">
      <c r="A119" s="204">
        <v>111</v>
      </c>
      <c r="B119" s="214">
        <v>0.3</v>
      </c>
      <c r="C119" s="215">
        <v>2</v>
      </c>
    </row>
    <row r="120" spans="1:3">
      <c r="A120" s="204">
        <v>112</v>
      </c>
      <c r="B120" s="214">
        <v>0.1</v>
      </c>
      <c r="C120" s="215">
        <v>0.9</v>
      </c>
    </row>
    <row r="121" spans="1:3">
      <c r="A121" s="205">
        <v>113</v>
      </c>
      <c r="B121" s="211">
        <v>0</v>
      </c>
      <c r="C121" s="212">
        <v>0.4</v>
      </c>
    </row>
    <row r="122" spans="1:3">
      <c r="A122" s="13">
        <v>114</v>
      </c>
      <c r="B122" s="38">
        <v>0</v>
      </c>
      <c r="C122" s="39">
        <v>0</v>
      </c>
    </row>
    <row r="123" spans="1:3">
      <c r="A123" s="13">
        <v>115</v>
      </c>
      <c r="B123" s="38">
        <v>0</v>
      </c>
      <c r="C123" s="39">
        <v>0</v>
      </c>
    </row>
    <row r="124" spans="1:3">
      <c r="A124" s="13">
        <v>116</v>
      </c>
      <c r="B124" s="38">
        <v>0</v>
      </c>
      <c r="C124" s="39">
        <v>0</v>
      </c>
    </row>
    <row r="125" spans="1:3">
      <c r="A125" s="13">
        <v>117</v>
      </c>
      <c r="B125" s="38">
        <v>0</v>
      </c>
      <c r="C125" s="39">
        <v>0</v>
      </c>
    </row>
    <row r="126" spans="1:3">
      <c r="A126" s="13">
        <v>118</v>
      </c>
      <c r="B126" s="38">
        <v>0</v>
      </c>
      <c r="C126" s="39">
        <v>0</v>
      </c>
    </row>
    <row r="127" spans="1:3">
      <c r="A127" s="13">
        <v>119</v>
      </c>
      <c r="B127" s="38">
        <v>0</v>
      </c>
      <c r="C127" s="39">
        <v>0</v>
      </c>
    </row>
    <row r="128" spans="1:3">
      <c r="A128" s="13">
        <v>120</v>
      </c>
      <c r="B128" s="38">
        <v>0</v>
      </c>
      <c r="C128" s="39">
        <v>0</v>
      </c>
    </row>
  </sheetData>
  <customSheetViews>
    <customSheetView guid="{AAA317AB-9C4F-4A7B-BD58-62DAAE088BDA}">
      <selection activeCell="H14" sqref="H14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AC77A39F-ABA0-4848-B5DA-4147A1099D4C}">
      <selection activeCell="H14" sqref="H14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mergeCells count="3">
    <mergeCell ref="B1:C1"/>
    <mergeCell ref="B2:C5"/>
    <mergeCell ref="B6:C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AB233"/>
  <sheetViews>
    <sheetView topLeftCell="D1" workbookViewId="0">
      <selection activeCell="M1" sqref="M1:M65536"/>
    </sheetView>
  </sheetViews>
  <sheetFormatPr baseColWidth="10" defaultColWidth="11.453125" defaultRowHeight="13"/>
  <cols>
    <col min="1" max="1" width="10" style="2" bestFit="1" customWidth="1"/>
    <col min="2" max="2" width="6.1796875" style="2" bestFit="1" customWidth="1"/>
    <col min="3" max="3" width="5.7265625" style="3" bestFit="1" customWidth="1"/>
    <col min="4" max="4" width="5.26953125" style="2" bestFit="1" customWidth="1"/>
    <col min="5" max="5" width="7" style="2" bestFit="1" customWidth="1"/>
    <col min="6" max="6" width="6.54296875" style="4" bestFit="1" customWidth="1"/>
    <col min="7" max="7" width="5" style="2" customWidth="1"/>
    <col min="8" max="8" width="6.1796875" style="2" bestFit="1" customWidth="1"/>
    <col min="9" max="9" width="5.7265625" style="3" bestFit="1" customWidth="1"/>
    <col min="10" max="10" width="5.26953125" style="2" bestFit="1" customWidth="1"/>
    <col min="11" max="11" width="7" style="2" bestFit="1" customWidth="1"/>
    <col min="12" max="12" width="6.54296875" style="4" bestFit="1" customWidth="1"/>
    <col min="13" max="13" width="6.54296875" style="4" customWidth="1"/>
    <col min="14" max="14" width="7.26953125" style="2" customWidth="1"/>
    <col min="15" max="15" width="6.453125" style="2" customWidth="1"/>
    <col min="16" max="17" width="11.453125" style="2"/>
    <col min="18" max="19" width="11.453125" style="5"/>
    <col min="20" max="28" width="11.453125" style="6"/>
    <col min="29" max="16384" width="11.453125" style="2"/>
  </cols>
  <sheetData>
    <row r="1" spans="1:21">
      <c r="A1" s="2" t="s">
        <v>6</v>
      </c>
      <c r="B1" s="2">
        <f>'2 Männer'!D5</f>
        <v>50</v>
      </c>
    </row>
    <row r="2" spans="1:21">
      <c r="A2" s="2" t="s">
        <v>7</v>
      </c>
      <c r="B2" s="2">
        <f>'2 Männer'!D6</f>
        <v>50</v>
      </c>
    </row>
    <row r="3" spans="1:21">
      <c r="A3" s="2" t="s">
        <v>14</v>
      </c>
      <c r="B3" s="2">
        <f>B1-B2</f>
        <v>0</v>
      </c>
    </row>
    <row r="5" spans="1:21">
      <c r="A5" s="2" t="s">
        <v>3</v>
      </c>
      <c r="B5" s="2">
        <f>'2 Männer'!D8</f>
        <v>2</v>
      </c>
    </row>
    <row r="10" spans="1:21" ht="13.5" thickBot="1"/>
    <row r="11" spans="1:21" ht="13.5" thickBot="1">
      <c r="B11" s="271" t="s">
        <v>1</v>
      </c>
      <c r="C11" s="271"/>
      <c r="D11" s="271"/>
      <c r="E11" s="271"/>
      <c r="F11" s="271"/>
      <c r="H11" s="272" t="s">
        <v>1</v>
      </c>
      <c r="I11" s="273"/>
      <c r="J11" s="273"/>
      <c r="K11" s="273"/>
      <c r="L11" s="274"/>
      <c r="M11" s="35"/>
    </row>
    <row r="12" spans="1:21" ht="12.5">
      <c r="A12" s="8" t="s">
        <v>2</v>
      </c>
      <c r="B12" s="8" t="s">
        <v>13</v>
      </c>
      <c r="C12" s="8" t="s">
        <v>8</v>
      </c>
      <c r="D12" s="8" t="s">
        <v>11</v>
      </c>
      <c r="E12" s="8"/>
      <c r="F12" s="9" t="s">
        <v>12</v>
      </c>
      <c r="G12" s="8"/>
      <c r="H12" s="32" t="s">
        <v>13</v>
      </c>
      <c r="I12" s="32" t="s">
        <v>8</v>
      </c>
      <c r="J12" s="32" t="s">
        <v>11</v>
      </c>
      <c r="K12" s="32"/>
      <c r="L12" s="33" t="s">
        <v>12</v>
      </c>
      <c r="M12" s="33"/>
      <c r="N12" s="12" t="s">
        <v>2</v>
      </c>
      <c r="O12" s="12"/>
      <c r="P12" s="12" t="s">
        <v>1</v>
      </c>
      <c r="Q12" s="12" t="s">
        <v>1</v>
      </c>
    </row>
    <row r="13" spans="1:21" ht="12.5">
      <c r="A13" s="13"/>
      <c r="B13" s="14"/>
      <c r="C13" s="15"/>
      <c r="D13" s="14"/>
      <c r="E13" s="14"/>
      <c r="F13" s="16"/>
      <c r="G13" s="5"/>
      <c r="H13" s="14"/>
      <c r="I13" s="15"/>
      <c r="J13" s="14"/>
      <c r="K13" s="14"/>
      <c r="L13" s="16"/>
      <c r="M13" s="16"/>
      <c r="N13" s="20"/>
      <c r="O13" s="20"/>
      <c r="P13" s="20"/>
      <c r="Q13" s="20"/>
    </row>
    <row r="14" spans="1:21" ht="12.5">
      <c r="A14" s="21">
        <v>0</v>
      </c>
      <c r="B14" s="22">
        <f>Absterbeordnung!B8</f>
        <v>100000</v>
      </c>
      <c r="C14" s="15"/>
      <c r="D14" s="22"/>
      <c r="E14" s="22"/>
      <c r="F14" s="16"/>
      <c r="G14" s="23"/>
      <c r="H14" s="14">
        <f>B14</f>
        <v>100000</v>
      </c>
      <c r="I14" s="15"/>
      <c r="J14" s="22"/>
      <c r="K14" s="22"/>
      <c r="L14" s="16"/>
      <c r="M14" s="16"/>
      <c r="N14" s="6">
        <v>0</v>
      </c>
      <c r="O14" s="6">
        <f t="shared" ref="O14:O45" si="0">N14+$B$3</f>
        <v>0</v>
      </c>
      <c r="P14" s="6">
        <f>B14</f>
        <v>100000</v>
      </c>
      <c r="Q14" s="6">
        <f>B14</f>
        <v>100000</v>
      </c>
      <c r="R14" s="5">
        <f>LOOKUP(N14,$O$14:$O$136,$Q$14:$Q$136)</f>
        <v>100000</v>
      </c>
      <c r="T14" s="20">
        <f>SUM(S14:$S$136)</f>
        <v>370845479160.80011</v>
      </c>
    </row>
    <row r="15" spans="1:21" ht="12.5">
      <c r="A15" s="21">
        <v>1</v>
      </c>
      <c r="B15" s="22">
        <f>Absterbeordnung!B9</f>
        <v>99662.027200323122</v>
      </c>
      <c r="C15" s="15">
        <f t="shared" ref="C15:C46" si="1">1/(((1+($B$5/100))^A15))</f>
        <v>0.98039215686274506</v>
      </c>
      <c r="D15" s="14">
        <f t="shared" ref="D15:D46" si="2">B15*C15</f>
        <v>97707.869804238348</v>
      </c>
      <c r="E15" s="14">
        <f>SUM(D15:$D$127)</f>
        <v>3889241.8267829563</v>
      </c>
      <c r="F15" s="16">
        <f t="shared" ref="F15:F46" si="3">E15/D15</f>
        <v>39.80479601668943</v>
      </c>
      <c r="G15" s="5"/>
      <c r="H15" s="14">
        <f t="shared" ref="H15:H78" si="4">B15</f>
        <v>99662.027200323122</v>
      </c>
      <c r="I15" s="15">
        <f t="shared" ref="I15:I46" si="5">1/(((1+($B$5/100))^A15))</f>
        <v>0.98039215686274506</v>
      </c>
      <c r="J15" s="14">
        <f t="shared" ref="J15:J46" si="6">H15*I15</f>
        <v>97707.869804238348</v>
      </c>
      <c r="K15" s="14">
        <f>SUM($J15:J$127)</f>
        <v>3889241.8267829563</v>
      </c>
      <c r="L15" s="16">
        <f t="shared" ref="L15:L46" si="7">K15/J15</f>
        <v>39.80479601668943</v>
      </c>
      <c r="M15" s="16"/>
      <c r="N15" s="6">
        <v>1</v>
      </c>
      <c r="O15" s="6">
        <f t="shared" si="0"/>
        <v>1</v>
      </c>
      <c r="P15" s="6">
        <f t="shared" ref="P15:P78" si="8">B15</f>
        <v>99662.027200323122</v>
      </c>
      <c r="Q15" s="6">
        <f t="shared" ref="Q15:Q78" si="9">B15</f>
        <v>99662.027200323122</v>
      </c>
      <c r="R15" s="5">
        <f t="shared" ref="R15:R78" si="10">LOOKUP(N15,$O$14:$O$136,$Q$14:$Q$136)</f>
        <v>99662.027200323122</v>
      </c>
      <c r="S15" s="5">
        <f t="shared" ref="S15:S46" si="11">P15*R15*I15</f>
        <v>9737764378.115633</v>
      </c>
      <c r="T15" s="20">
        <f>SUM(S15:$S$136)</f>
        <v>370845479160.80011</v>
      </c>
      <c r="U15" s="6">
        <f t="shared" ref="U15:U46" si="12">T15/S15</f>
        <v>38.083225755002594</v>
      </c>
    </row>
    <row r="16" spans="1:21" ht="12.5">
      <c r="A16" s="21">
        <v>2</v>
      </c>
      <c r="B16" s="22">
        <f>Absterbeordnung!B10</f>
        <v>99638.259501378954</v>
      </c>
      <c r="C16" s="15">
        <f t="shared" si="1"/>
        <v>0.96116878123798544</v>
      </c>
      <c r="D16" s="14">
        <f t="shared" si="2"/>
        <v>95769.184449614535</v>
      </c>
      <c r="E16" s="14">
        <f>SUM(D16:$D$127)</f>
        <v>3791533.9569787178</v>
      </c>
      <c r="F16" s="16">
        <f t="shared" si="3"/>
        <v>39.590333558426565</v>
      </c>
      <c r="G16" s="5"/>
      <c r="H16" s="14">
        <f t="shared" si="4"/>
        <v>99638.259501378954</v>
      </c>
      <c r="I16" s="15">
        <f t="shared" si="5"/>
        <v>0.96116878123798544</v>
      </c>
      <c r="J16" s="14">
        <f t="shared" si="6"/>
        <v>95769.184449614535</v>
      </c>
      <c r="K16" s="14">
        <f>SUM($J16:J$127)</f>
        <v>3791533.9569787178</v>
      </c>
      <c r="L16" s="16">
        <f t="shared" si="7"/>
        <v>39.590333558426565</v>
      </c>
      <c r="M16" s="16"/>
      <c r="N16" s="6">
        <v>2</v>
      </c>
      <c r="O16" s="6">
        <f t="shared" si="0"/>
        <v>2</v>
      </c>
      <c r="P16" s="6">
        <f t="shared" si="8"/>
        <v>99638.259501378954</v>
      </c>
      <c r="Q16" s="6">
        <f t="shared" si="9"/>
        <v>99638.259501378954</v>
      </c>
      <c r="R16" s="5">
        <f t="shared" si="10"/>
        <v>99638.259501378954</v>
      </c>
      <c r="S16" s="5">
        <f t="shared" si="11"/>
        <v>9542274852.4261189</v>
      </c>
      <c r="T16" s="20">
        <f>SUM(S16:$S$136)</f>
        <v>361107714782.68451</v>
      </c>
      <c r="U16" s="6">
        <f t="shared" si="12"/>
        <v>37.842937912323187</v>
      </c>
    </row>
    <row r="17" spans="1:21" ht="12.5">
      <c r="A17" s="21">
        <v>3</v>
      </c>
      <c r="B17" s="22">
        <f>Absterbeordnung!B11</f>
        <v>99620.928524922594</v>
      </c>
      <c r="C17" s="15">
        <f t="shared" si="1"/>
        <v>0.94232233454704462</v>
      </c>
      <c r="D17" s="14">
        <f t="shared" si="2"/>
        <v>93875.025937349332</v>
      </c>
      <c r="E17" s="14">
        <f>SUM(D17:$D$127)</f>
        <v>3695764.7725291033</v>
      </c>
      <c r="F17" s="16">
        <f t="shared" si="3"/>
        <v>39.368988030912469</v>
      </c>
      <c r="G17" s="5"/>
      <c r="H17" s="14">
        <f t="shared" si="4"/>
        <v>99620.928524922594</v>
      </c>
      <c r="I17" s="15">
        <f t="shared" si="5"/>
        <v>0.94232233454704462</v>
      </c>
      <c r="J17" s="14">
        <f t="shared" si="6"/>
        <v>93875.025937349332</v>
      </c>
      <c r="K17" s="14">
        <f>SUM($J17:J$127)</f>
        <v>3695764.7725291033</v>
      </c>
      <c r="L17" s="16">
        <f t="shared" si="7"/>
        <v>39.368988030912469</v>
      </c>
      <c r="M17" s="16"/>
      <c r="N17" s="6">
        <v>3</v>
      </c>
      <c r="O17" s="6">
        <f t="shared" si="0"/>
        <v>3</v>
      </c>
      <c r="P17" s="6">
        <f t="shared" si="8"/>
        <v>99620.928524922594</v>
      </c>
      <c r="Q17" s="6">
        <f t="shared" si="9"/>
        <v>99620.928524922594</v>
      </c>
      <c r="R17" s="5">
        <f t="shared" si="10"/>
        <v>99620.928524922594</v>
      </c>
      <c r="S17" s="5">
        <f t="shared" si="11"/>
        <v>9351917249.1799316</v>
      </c>
      <c r="T17" s="20">
        <f>SUM(S17:$S$136)</f>
        <v>351565439930.25842</v>
      </c>
      <c r="U17" s="6">
        <f t="shared" si="12"/>
        <v>37.592873264686673</v>
      </c>
    </row>
    <row r="18" spans="1:21" ht="12.5">
      <c r="A18" s="21">
        <v>4</v>
      </c>
      <c r="B18" s="22">
        <f>Absterbeordnung!B12</f>
        <v>99607.983721068449</v>
      </c>
      <c r="C18" s="15">
        <f t="shared" si="1"/>
        <v>0.9238454260265142</v>
      </c>
      <c r="D18" s="14">
        <f t="shared" si="2"/>
        <v>92022.380156432569</v>
      </c>
      <c r="E18" s="14">
        <f>SUM(D18:$D$127)</f>
        <v>3601889.7465917533</v>
      </c>
      <c r="F18" s="16">
        <f t="shared" si="3"/>
        <v>39.141453855776767</v>
      </c>
      <c r="G18" s="5"/>
      <c r="H18" s="14">
        <f t="shared" si="4"/>
        <v>99607.983721068449</v>
      </c>
      <c r="I18" s="15">
        <f t="shared" si="5"/>
        <v>0.9238454260265142</v>
      </c>
      <c r="J18" s="14">
        <f t="shared" si="6"/>
        <v>92022.380156432569</v>
      </c>
      <c r="K18" s="14">
        <f>SUM($J18:J$127)</f>
        <v>3601889.7465917533</v>
      </c>
      <c r="L18" s="16">
        <f t="shared" si="7"/>
        <v>39.141453855776767</v>
      </c>
      <c r="M18" s="16"/>
      <c r="N18" s="6">
        <v>4</v>
      </c>
      <c r="O18" s="6">
        <f t="shared" si="0"/>
        <v>4</v>
      </c>
      <c r="P18" s="6">
        <f t="shared" si="8"/>
        <v>99607.983721068449</v>
      </c>
      <c r="Q18" s="6">
        <f t="shared" si="9"/>
        <v>99607.983721068449</v>
      </c>
      <c r="R18" s="5">
        <f t="shared" si="10"/>
        <v>99607.983721068449</v>
      </c>
      <c r="S18" s="5">
        <f t="shared" si="11"/>
        <v>9166163744.5959072</v>
      </c>
      <c r="T18" s="20">
        <f>SUM(S18:$S$136)</f>
        <v>342213522681.07843</v>
      </c>
      <c r="U18" s="6">
        <f t="shared" si="12"/>
        <v>37.334432617226284</v>
      </c>
    </row>
    <row r="19" spans="1:21" ht="12.5">
      <c r="A19" s="21">
        <v>5</v>
      </c>
      <c r="B19" s="22">
        <f>Absterbeordnung!B13</f>
        <v>99595.196952604339</v>
      </c>
      <c r="C19" s="15">
        <f t="shared" si="1"/>
        <v>0.90573080982991594</v>
      </c>
      <c r="D19" s="14">
        <f t="shared" si="2"/>
        <v>90206.438391052303</v>
      </c>
      <c r="E19" s="14">
        <f>SUM(D19:$D$127)</f>
        <v>3509867.3664353215</v>
      </c>
      <c r="F19" s="16">
        <f t="shared" si="3"/>
        <v>38.90927775265618</v>
      </c>
      <c r="G19" s="5"/>
      <c r="H19" s="14">
        <f t="shared" si="4"/>
        <v>99595.196952604339</v>
      </c>
      <c r="I19" s="15">
        <f t="shared" si="5"/>
        <v>0.90573080982991594</v>
      </c>
      <c r="J19" s="14">
        <f t="shared" si="6"/>
        <v>90206.438391052303</v>
      </c>
      <c r="K19" s="14">
        <f>SUM($J19:J$127)</f>
        <v>3509867.3664353215</v>
      </c>
      <c r="L19" s="16">
        <f t="shared" si="7"/>
        <v>38.90927775265618</v>
      </c>
      <c r="M19" s="16"/>
      <c r="N19" s="6">
        <v>5</v>
      </c>
      <c r="O19" s="6">
        <f t="shared" si="0"/>
        <v>5</v>
      </c>
      <c r="P19" s="6">
        <f t="shared" si="8"/>
        <v>99595.196952604339</v>
      </c>
      <c r="Q19" s="6">
        <f t="shared" si="9"/>
        <v>99595.196952604339</v>
      </c>
      <c r="R19" s="5">
        <f t="shared" si="10"/>
        <v>99595.196952604339</v>
      </c>
      <c r="S19" s="5">
        <f t="shared" si="11"/>
        <v>8984127997.9498234</v>
      </c>
      <c r="T19" s="20">
        <f>SUM(S19:$S$136)</f>
        <v>333047358936.4826</v>
      </c>
      <c r="U19" s="6">
        <f t="shared" si="12"/>
        <v>37.070638242518804</v>
      </c>
    </row>
    <row r="20" spans="1:21" ht="12.5">
      <c r="A20" s="21">
        <v>6</v>
      </c>
      <c r="B20" s="22">
        <f>Absterbeordnung!B14</f>
        <v>99585.446383541363</v>
      </c>
      <c r="C20" s="15">
        <f t="shared" si="1"/>
        <v>0.88797138218619198</v>
      </c>
      <c r="D20" s="14">
        <f t="shared" si="2"/>
        <v>88429.026470822137</v>
      </c>
      <c r="E20" s="14">
        <f>SUM(D20:$D$127)</f>
        <v>3419660.9280442689</v>
      </c>
      <c r="F20" s="16">
        <f t="shared" si="3"/>
        <v>38.671249300393612</v>
      </c>
      <c r="G20" s="5"/>
      <c r="H20" s="14">
        <f t="shared" si="4"/>
        <v>99585.446383541363</v>
      </c>
      <c r="I20" s="15">
        <f t="shared" si="5"/>
        <v>0.88797138218619198</v>
      </c>
      <c r="J20" s="14">
        <f t="shared" si="6"/>
        <v>88429.026470822137</v>
      </c>
      <c r="K20" s="14">
        <f>SUM($J20:J$127)</f>
        <v>3419660.9280442689</v>
      </c>
      <c r="L20" s="16">
        <f t="shared" si="7"/>
        <v>38.671249300393612</v>
      </c>
      <c r="M20" s="16"/>
      <c r="N20" s="6">
        <v>6</v>
      </c>
      <c r="O20" s="6">
        <f t="shared" si="0"/>
        <v>6</v>
      </c>
      <c r="P20" s="6">
        <f t="shared" si="8"/>
        <v>99585.446383541363</v>
      </c>
      <c r="Q20" s="6">
        <f t="shared" si="9"/>
        <v>99585.446383541363</v>
      </c>
      <c r="R20" s="5">
        <f t="shared" si="10"/>
        <v>99585.446383541363</v>
      </c>
      <c r="S20" s="5">
        <f t="shared" si="11"/>
        <v>8806244074.3588181</v>
      </c>
      <c r="T20" s="20">
        <f>SUM(S20:$S$136)</f>
        <v>324063230938.53278</v>
      </c>
      <c r="U20" s="6">
        <f t="shared" si="12"/>
        <v>36.79925609626347</v>
      </c>
    </row>
    <row r="21" spans="1:21" ht="12.5">
      <c r="A21" s="21">
        <v>7</v>
      </c>
      <c r="B21" s="22">
        <f>Absterbeordnung!B15</f>
        <v>99574.438893385828</v>
      </c>
      <c r="C21" s="15">
        <f t="shared" si="1"/>
        <v>0.87056017861391388</v>
      </c>
      <c r="D21" s="14">
        <f t="shared" si="2"/>
        <v>86685.541308406217</v>
      </c>
      <c r="E21" s="14">
        <f>SUM(D21:$D$127)</f>
        <v>3331231.9015734466</v>
      </c>
      <c r="F21" s="16">
        <f t="shared" si="3"/>
        <v>38.428921955066627</v>
      </c>
      <c r="G21" s="5"/>
      <c r="H21" s="14">
        <f t="shared" si="4"/>
        <v>99574.438893385828</v>
      </c>
      <c r="I21" s="15">
        <f t="shared" si="5"/>
        <v>0.87056017861391388</v>
      </c>
      <c r="J21" s="14">
        <f t="shared" si="6"/>
        <v>86685.541308406217</v>
      </c>
      <c r="K21" s="14">
        <f>SUM($J21:J$127)</f>
        <v>3331231.9015734466</v>
      </c>
      <c r="L21" s="16">
        <f t="shared" si="7"/>
        <v>38.428921955066627</v>
      </c>
      <c r="M21" s="16"/>
      <c r="N21" s="6">
        <v>7</v>
      </c>
      <c r="O21" s="6">
        <f t="shared" si="0"/>
        <v>7</v>
      </c>
      <c r="P21" s="6">
        <f t="shared" si="8"/>
        <v>99574.438893385828</v>
      </c>
      <c r="Q21" s="6">
        <f t="shared" si="9"/>
        <v>99574.438893385828</v>
      </c>
      <c r="R21" s="5">
        <f t="shared" si="10"/>
        <v>99574.438893385828</v>
      </c>
      <c r="S21" s="5">
        <f t="shared" si="11"/>
        <v>8631664135.953968</v>
      </c>
      <c r="T21" s="20">
        <f>SUM(S21:$S$136)</f>
        <v>315256986864.17395</v>
      </c>
      <c r="U21" s="6">
        <f t="shared" si="12"/>
        <v>36.523314843891555</v>
      </c>
    </row>
    <row r="22" spans="1:21" ht="12.5">
      <c r="A22" s="21">
        <v>8</v>
      </c>
      <c r="B22" s="22">
        <f>Absterbeordnung!B16</f>
        <v>99565.249060274</v>
      </c>
      <c r="C22" s="15">
        <f t="shared" si="1"/>
        <v>0.85349037119011162</v>
      </c>
      <c r="D22" s="14">
        <f t="shared" si="2"/>
        <v>84977.981378089171</v>
      </c>
      <c r="E22" s="14">
        <f>SUM(D22:$D$127)</f>
        <v>3244546.3602650403</v>
      </c>
      <c r="F22" s="16">
        <f t="shared" si="3"/>
        <v>38.181024162355762</v>
      </c>
      <c r="G22" s="5"/>
      <c r="H22" s="14">
        <f t="shared" si="4"/>
        <v>99565.249060274</v>
      </c>
      <c r="I22" s="15">
        <f t="shared" si="5"/>
        <v>0.85349037119011162</v>
      </c>
      <c r="J22" s="14">
        <f t="shared" si="6"/>
        <v>84977.981378089171</v>
      </c>
      <c r="K22" s="14">
        <f>SUM($J22:J$127)</f>
        <v>3244546.3602650403</v>
      </c>
      <c r="L22" s="16">
        <f t="shared" si="7"/>
        <v>38.181024162355762</v>
      </c>
      <c r="M22" s="16"/>
      <c r="N22" s="6">
        <v>8</v>
      </c>
      <c r="O22" s="6">
        <f t="shared" si="0"/>
        <v>8</v>
      </c>
      <c r="P22" s="6">
        <f t="shared" si="8"/>
        <v>99565.249060274</v>
      </c>
      <c r="Q22" s="6">
        <f t="shared" si="9"/>
        <v>99565.249060274</v>
      </c>
      <c r="R22" s="5">
        <f t="shared" si="10"/>
        <v>99565.249060274</v>
      </c>
      <c r="S22" s="5">
        <f t="shared" si="11"/>
        <v>8460853880.5487747</v>
      </c>
      <c r="T22" s="20">
        <f>SUM(S22:$S$136)</f>
        <v>306625322728.22003</v>
      </c>
      <c r="U22" s="6">
        <f t="shared" si="12"/>
        <v>36.240470176791682</v>
      </c>
    </row>
    <row r="23" spans="1:21" ht="12.5">
      <c r="A23" s="21">
        <v>9</v>
      </c>
      <c r="B23" s="22">
        <f>Absterbeordnung!B17</f>
        <v>99555.942228449101</v>
      </c>
      <c r="C23" s="15">
        <f t="shared" si="1"/>
        <v>0.83675526587265847</v>
      </c>
      <c r="D23" s="14">
        <f t="shared" si="2"/>
        <v>83303.958908568951</v>
      </c>
      <c r="E23" s="14">
        <f>SUM(D23:$D$127)</f>
        <v>3159568.3788869511</v>
      </c>
      <c r="F23" s="16">
        <f t="shared" si="3"/>
        <v>37.928189971796719</v>
      </c>
      <c r="G23" s="5"/>
      <c r="H23" s="14">
        <f t="shared" si="4"/>
        <v>99555.942228449101</v>
      </c>
      <c r="I23" s="15">
        <f t="shared" si="5"/>
        <v>0.83675526587265847</v>
      </c>
      <c r="J23" s="14">
        <f t="shared" si="6"/>
        <v>83303.958908568951</v>
      </c>
      <c r="K23" s="14">
        <f>SUM($J23:J$127)</f>
        <v>3159568.3788869511</v>
      </c>
      <c r="L23" s="16">
        <f t="shared" si="7"/>
        <v>37.928189971796719</v>
      </c>
      <c r="M23" s="16"/>
      <c r="N23" s="6">
        <v>9</v>
      </c>
      <c r="O23" s="6">
        <f t="shared" si="0"/>
        <v>9</v>
      </c>
      <c r="P23" s="6">
        <f t="shared" si="8"/>
        <v>99555.942228449101</v>
      </c>
      <c r="Q23" s="6">
        <f t="shared" si="9"/>
        <v>99555.942228449101</v>
      </c>
      <c r="R23" s="5">
        <f t="shared" si="10"/>
        <v>99555.942228449101</v>
      </c>
      <c r="S23" s="5">
        <f t="shared" si="11"/>
        <v>8293404120.5025892</v>
      </c>
      <c r="T23" s="20">
        <f>SUM(S23:$S$136)</f>
        <v>298164468847.67133</v>
      </c>
      <c r="U23" s="6">
        <f t="shared" si="12"/>
        <v>35.952000471140941</v>
      </c>
    </row>
    <row r="24" spans="1:21" ht="12.5">
      <c r="A24" s="21">
        <v>10</v>
      </c>
      <c r="B24" s="22">
        <f>Absterbeordnung!B18</f>
        <v>99547.805165975762</v>
      </c>
      <c r="C24" s="15">
        <f t="shared" si="1"/>
        <v>0.82034829987515534</v>
      </c>
      <c r="D24" s="14">
        <f t="shared" si="2"/>
        <v>81663.872724211426</v>
      </c>
      <c r="E24" s="14">
        <f>SUM(D24:$D$127)</f>
        <v>3076264.4199783821</v>
      </c>
      <c r="F24" s="16">
        <f t="shared" si="3"/>
        <v>37.669832661099619</v>
      </c>
      <c r="G24" s="5"/>
      <c r="H24" s="14">
        <f t="shared" si="4"/>
        <v>99547.805165975762</v>
      </c>
      <c r="I24" s="15">
        <f t="shared" si="5"/>
        <v>0.82034829987515534</v>
      </c>
      <c r="J24" s="14">
        <f t="shared" si="6"/>
        <v>81663.872724211426</v>
      </c>
      <c r="K24" s="14">
        <f>SUM($J24:J$127)</f>
        <v>3076264.4199783821</v>
      </c>
      <c r="L24" s="16">
        <f t="shared" si="7"/>
        <v>37.669832661099619</v>
      </c>
      <c r="M24" s="16"/>
      <c r="N24" s="6">
        <v>10</v>
      </c>
      <c r="O24" s="6">
        <f t="shared" si="0"/>
        <v>10</v>
      </c>
      <c r="P24" s="6">
        <f t="shared" si="8"/>
        <v>99547.805165975762</v>
      </c>
      <c r="Q24" s="6">
        <f t="shared" si="9"/>
        <v>99547.805165975762</v>
      </c>
      <c r="R24" s="5">
        <f t="shared" si="10"/>
        <v>99547.805165975762</v>
      </c>
      <c r="S24" s="5">
        <f t="shared" si="11"/>
        <v>8129459291.0488415</v>
      </c>
      <c r="T24" s="20">
        <f>SUM(S24:$S$136)</f>
        <v>289871064727.16876</v>
      </c>
      <c r="U24" s="6">
        <f t="shared" si="12"/>
        <v>35.656868968682708</v>
      </c>
    </row>
    <row r="25" spans="1:21" ht="12.5">
      <c r="A25" s="21">
        <v>11</v>
      </c>
      <c r="B25" s="22">
        <f>Absterbeordnung!B19</f>
        <v>99540.357318504815</v>
      </c>
      <c r="C25" s="15">
        <f t="shared" si="1"/>
        <v>0.80426303909328967</v>
      </c>
      <c r="D25" s="14">
        <f t="shared" si="2"/>
        <v>80056.630289412657</v>
      </c>
      <c r="E25" s="14">
        <f>SUM(D25:$D$127)</f>
        <v>2994600.5472541708</v>
      </c>
      <c r="F25" s="16">
        <f t="shared" si="3"/>
        <v>37.406027913345753</v>
      </c>
      <c r="G25" s="5"/>
      <c r="H25" s="14">
        <f t="shared" si="4"/>
        <v>99540.357318504815</v>
      </c>
      <c r="I25" s="15">
        <f t="shared" si="5"/>
        <v>0.80426303909328967</v>
      </c>
      <c r="J25" s="14">
        <f t="shared" si="6"/>
        <v>80056.630289412657</v>
      </c>
      <c r="K25" s="14">
        <f>SUM($J25:J$127)</f>
        <v>2994600.5472541708</v>
      </c>
      <c r="L25" s="16">
        <f t="shared" si="7"/>
        <v>37.406027913345753</v>
      </c>
      <c r="M25" s="16"/>
      <c r="N25" s="6">
        <v>11</v>
      </c>
      <c r="O25" s="6">
        <f t="shared" si="0"/>
        <v>11</v>
      </c>
      <c r="P25" s="6">
        <f t="shared" si="8"/>
        <v>99540.357318504815</v>
      </c>
      <c r="Q25" s="6">
        <f t="shared" si="9"/>
        <v>99540.357318504815</v>
      </c>
      <c r="R25" s="5">
        <f t="shared" si="10"/>
        <v>99540.357318504815</v>
      </c>
      <c r="S25" s="5">
        <f t="shared" si="11"/>
        <v>7968865584.7235718</v>
      </c>
      <c r="T25" s="20">
        <f>SUM(S25:$S$136)</f>
        <v>281741605436.11993</v>
      </c>
      <c r="U25" s="6">
        <f t="shared" si="12"/>
        <v>35.355296489907246</v>
      </c>
    </row>
    <row r="26" spans="1:21" ht="12.5">
      <c r="A26" s="21">
        <v>12</v>
      </c>
      <c r="B26" s="22">
        <f>Absterbeordnung!B20</f>
        <v>99533.309797778973</v>
      </c>
      <c r="C26" s="15">
        <f t="shared" si="1"/>
        <v>0.78849317558165644</v>
      </c>
      <c r="D26" s="14">
        <f t="shared" si="2"/>
        <v>78481.335518603548</v>
      </c>
      <c r="E26" s="14">
        <f>SUM(D26:$D$127)</f>
        <v>2914543.9169647582</v>
      </c>
      <c r="F26" s="16">
        <f t="shared" si="3"/>
        <v>37.136777779143202</v>
      </c>
      <c r="G26" s="5"/>
      <c r="H26" s="14">
        <f t="shared" si="4"/>
        <v>99533.309797778973</v>
      </c>
      <c r="I26" s="15">
        <f t="shared" si="5"/>
        <v>0.78849317558165644</v>
      </c>
      <c r="J26" s="14">
        <f t="shared" si="6"/>
        <v>78481.335518603548</v>
      </c>
      <c r="K26" s="14">
        <f>SUM($J26:J$127)</f>
        <v>2914543.9169647582</v>
      </c>
      <c r="L26" s="16">
        <f t="shared" si="7"/>
        <v>37.136777779143202</v>
      </c>
      <c r="M26" s="16"/>
      <c r="N26" s="6">
        <v>12</v>
      </c>
      <c r="O26" s="6">
        <f t="shared" si="0"/>
        <v>12</v>
      </c>
      <c r="P26" s="6">
        <f t="shared" si="8"/>
        <v>99533.309797778973</v>
      </c>
      <c r="Q26" s="6">
        <f t="shared" si="9"/>
        <v>99533.309797778973</v>
      </c>
      <c r="R26" s="5">
        <f t="shared" si="10"/>
        <v>99533.309797778973</v>
      </c>
      <c r="S26" s="5">
        <f t="shared" si="11"/>
        <v>7811507081.5166006</v>
      </c>
      <c r="T26" s="20">
        <f>SUM(S26:$S$136)</f>
        <v>273772739851.39658</v>
      </c>
      <c r="U26" s="6">
        <f t="shared" si="12"/>
        <v>35.047364995570575</v>
      </c>
    </row>
    <row r="27" spans="1:21" ht="12.5">
      <c r="A27" s="21">
        <v>13</v>
      </c>
      <c r="B27" s="22">
        <f>Absterbeordnung!B21</f>
        <v>99525.459791557558</v>
      </c>
      <c r="C27" s="15">
        <f t="shared" si="1"/>
        <v>0.77303252508005538</v>
      </c>
      <c r="D27" s="14">
        <f t="shared" si="2"/>
        <v>76936.417492421257</v>
      </c>
      <c r="E27" s="14">
        <f>SUM(D27:$D$127)</f>
        <v>2836062.5814461545</v>
      </c>
      <c r="F27" s="16">
        <f t="shared" si="3"/>
        <v>36.862420604982361</v>
      </c>
      <c r="G27" s="5"/>
      <c r="H27" s="14">
        <f t="shared" si="4"/>
        <v>99525.459791557558</v>
      </c>
      <c r="I27" s="15">
        <f t="shared" si="5"/>
        <v>0.77303252508005538</v>
      </c>
      <c r="J27" s="14">
        <f t="shared" si="6"/>
        <v>76936.417492421257</v>
      </c>
      <c r="K27" s="14">
        <f>SUM($J27:J$127)</f>
        <v>2836062.5814461545</v>
      </c>
      <c r="L27" s="16">
        <f t="shared" si="7"/>
        <v>36.862420604982361</v>
      </c>
      <c r="M27" s="16"/>
      <c r="N27" s="6">
        <v>13</v>
      </c>
      <c r="O27" s="6">
        <f t="shared" si="0"/>
        <v>13</v>
      </c>
      <c r="P27" s="6">
        <f t="shared" si="8"/>
        <v>99525.459791557558</v>
      </c>
      <c r="Q27" s="6">
        <f t="shared" si="9"/>
        <v>99525.459791557558</v>
      </c>
      <c r="R27" s="5">
        <f t="shared" si="10"/>
        <v>99525.459791557558</v>
      </c>
      <c r="S27" s="5">
        <f t="shared" si="11"/>
        <v>7657132325.6484575</v>
      </c>
      <c r="T27" s="20">
        <f>SUM(S27:$S$136)</f>
        <v>265961232769.87997</v>
      </c>
      <c r="U27" s="6">
        <f t="shared" si="12"/>
        <v>34.733790857840056</v>
      </c>
    </row>
    <row r="28" spans="1:21" ht="12.5">
      <c r="A28" s="21">
        <v>14</v>
      </c>
      <c r="B28" s="22">
        <f>Absterbeordnung!B22</f>
        <v>99514.334218225602</v>
      </c>
      <c r="C28" s="15">
        <f t="shared" si="1"/>
        <v>0.75787502458828948</v>
      </c>
      <c r="D28" s="14">
        <f t="shared" si="2"/>
        <v>75419.428492524981</v>
      </c>
      <c r="E28" s="14">
        <f>SUM(D28:$D$127)</f>
        <v>2759126.1639537336</v>
      </c>
      <c r="F28" s="16">
        <f t="shared" si="3"/>
        <v>36.583758576574176</v>
      </c>
      <c r="G28" s="5"/>
      <c r="H28" s="14">
        <f t="shared" si="4"/>
        <v>99514.334218225602</v>
      </c>
      <c r="I28" s="15">
        <f t="shared" si="5"/>
        <v>0.75787502458828948</v>
      </c>
      <c r="J28" s="14">
        <f t="shared" si="6"/>
        <v>75419.428492524981</v>
      </c>
      <c r="K28" s="14">
        <f>SUM($J28:J$127)</f>
        <v>2759126.1639537336</v>
      </c>
      <c r="L28" s="16">
        <f t="shared" si="7"/>
        <v>36.583758576574176</v>
      </c>
      <c r="M28" s="16"/>
      <c r="N28" s="6">
        <v>14</v>
      </c>
      <c r="O28" s="6">
        <f t="shared" si="0"/>
        <v>14</v>
      </c>
      <c r="P28" s="6">
        <f t="shared" si="8"/>
        <v>99514.334218225602</v>
      </c>
      <c r="Q28" s="6">
        <f t="shared" si="9"/>
        <v>99514.334218225602</v>
      </c>
      <c r="R28" s="5">
        <f t="shared" si="10"/>
        <v>99514.334218225602</v>
      </c>
      <c r="S28" s="5">
        <f t="shared" si="11"/>
        <v>7505314213.5526981</v>
      </c>
      <c r="T28" s="20">
        <f>SUM(S28:$S$136)</f>
        <v>258304100444.23148</v>
      </c>
      <c r="U28" s="6">
        <f t="shared" si="12"/>
        <v>34.416160748846416</v>
      </c>
    </row>
    <row r="29" spans="1:21" ht="12.5">
      <c r="A29" s="21">
        <v>15</v>
      </c>
      <c r="B29" s="22">
        <f>Absterbeordnung!B23</f>
        <v>99500.173003374293</v>
      </c>
      <c r="C29" s="15">
        <f t="shared" si="1"/>
        <v>0.74301472998851925</v>
      </c>
      <c r="D29" s="14">
        <f t="shared" si="2"/>
        <v>73930.09417791311</v>
      </c>
      <c r="E29" s="14">
        <f>SUM(D29:$D$127)</f>
        <v>2683706.7354612085</v>
      </c>
      <c r="F29" s="16">
        <f t="shared" si="3"/>
        <v>36.300599441992539</v>
      </c>
      <c r="G29" s="5"/>
      <c r="H29" s="14">
        <f t="shared" si="4"/>
        <v>99500.173003374293</v>
      </c>
      <c r="I29" s="15">
        <f t="shared" si="5"/>
        <v>0.74301472998851925</v>
      </c>
      <c r="J29" s="14">
        <f t="shared" si="6"/>
        <v>73930.09417791311</v>
      </c>
      <c r="K29" s="14">
        <f>SUM($J29:J$127)</f>
        <v>2683706.7354612085</v>
      </c>
      <c r="L29" s="16">
        <f t="shared" si="7"/>
        <v>36.300599441992539</v>
      </c>
      <c r="M29" s="16"/>
      <c r="N29" s="6">
        <v>15</v>
      </c>
      <c r="O29" s="6">
        <f t="shared" si="0"/>
        <v>15</v>
      </c>
      <c r="P29" s="6">
        <f t="shared" si="8"/>
        <v>99500.173003374293</v>
      </c>
      <c r="Q29" s="6">
        <f t="shared" si="9"/>
        <v>99500.173003374293</v>
      </c>
      <c r="R29" s="5">
        <f t="shared" si="10"/>
        <v>99500.173003374293</v>
      </c>
      <c r="S29" s="5">
        <f t="shared" si="11"/>
        <v>7356057160.8581085</v>
      </c>
      <c r="T29" s="20">
        <f>SUM(S29:$S$136)</f>
        <v>250798786230.67874</v>
      </c>
      <c r="U29" s="6">
        <f t="shared" si="12"/>
        <v>34.0941867017007</v>
      </c>
    </row>
    <row r="30" spans="1:21" ht="12.5">
      <c r="A30" s="21">
        <v>16</v>
      </c>
      <c r="B30" s="22">
        <f>Absterbeordnung!B24</f>
        <v>99483.001124128161</v>
      </c>
      <c r="C30" s="15">
        <f t="shared" si="1"/>
        <v>0.72844581371423445</v>
      </c>
      <c r="D30" s="14">
        <f t="shared" si="2"/>
        <v>72467.975704599638</v>
      </c>
      <c r="E30" s="14">
        <f>SUM(D30:$D$127)</f>
        <v>2609776.6412832947</v>
      </c>
      <c r="F30" s="16">
        <f t="shared" si="3"/>
        <v>36.012826574892841</v>
      </c>
      <c r="G30" s="5"/>
      <c r="H30" s="14">
        <f t="shared" si="4"/>
        <v>99483.001124128161</v>
      </c>
      <c r="I30" s="15">
        <f t="shared" si="5"/>
        <v>0.72844581371423445</v>
      </c>
      <c r="J30" s="14">
        <f t="shared" si="6"/>
        <v>72467.975704599638</v>
      </c>
      <c r="K30" s="14">
        <f>SUM($J30:J$127)</f>
        <v>2609776.6412832947</v>
      </c>
      <c r="L30" s="16">
        <f t="shared" si="7"/>
        <v>36.012826574892841</v>
      </c>
      <c r="M30" s="16"/>
      <c r="N30" s="6">
        <v>16</v>
      </c>
      <c r="O30" s="6">
        <f t="shared" si="0"/>
        <v>16</v>
      </c>
      <c r="P30" s="6">
        <f t="shared" si="8"/>
        <v>99483.001124128161</v>
      </c>
      <c r="Q30" s="6">
        <f t="shared" si="9"/>
        <v>99483.001124128161</v>
      </c>
      <c r="R30" s="5">
        <f t="shared" si="10"/>
        <v>99483.001124128161</v>
      </c>
      <c r="S30" s="5">
        <f t="shared" si="11"/>
        <v>7209331708.4839773</v>
      </c>
      <c r="T30" s="20">
        <f>SUM(S30:$S$136)</f>
        <v>243442729069.82065</v>
      </c>
      <c r="U30" s="6">
        <f t="shared" si="12"/>
        <v>33.767724792484721</v>
      </c>
    </row>
    <row r="31" spans="1:21" ht="12.5">
      <c r="A31" s="21">
        <v>17</v>
      </c>
      <c r="B31" s="22">
        <f>Absterbeordnung!B25</f>
        <v>99459.844134764746</v>
      </c>
      <c r="C31" s="15">
        <f t="shared" si="1"/>
        <v>0.7141625624649357</v>
      </c>
      <c r="D31" s="14">
        <f t="shared" si="2"/>
        <v>71030.49714964669</v>
      </c>
      <c r="E31" s="14">
        <f>SUM(D31:$D$127)</f>
        <v>2537308.665578695</v>
      </c>
      <c r="F31" s="16">
        <f t="shared" si="3"/>
        <v>35.721398095146455</v>
      </c>
      <c r="G31" s="5"/>
      <c r="H31" s="14">
        <f t="shared" si="4"/>
        <v>99459.844134764746</v>
      </c>
      <c r="I31" s="15">
        <f t="shared" si="5"/>
        <v>0.7141625624649357</v>
      </c>
      <c r="J31" s="14">
        <f t="shared" si="6"/>
        <v>71030.49714964669</v>
      </c>
      <c r="K31" s="14">
        <f>SUM($J31:J$127)</f>
        <v>2537308.665578695</v>
      </c>
      <c r="L31" s="16">
        <f t="shared" si="7"/>
        <v>35.721398095146455</v>
      </c>
      <c r="M31" s="16"/>
      <c r="N31" s="6">
        <v>17</v>
      </c>
      <c r="O31" s="6">
        <f t="shared" si="0"/>
        <v>17</v>
      </c>
      <c r="P31" s="6">
        <f t="shared" si="8"/>
        <v>99459.844134764746</v>
      </c>
      <c r="Q31" s="6">
        <f t="shared" si="9"/>
        <v>99459.844134764746</v>
      </c>
      <c r="R31" s="5">
        <f t="shared" si="10"/>
        <v>99459.844134764746</v>
      </c>
      <c r="S31" s="5">
        <f t="shared" si="11"/>
        <v>7064682175.3187122</v>
      </c>
      <c r="T31" s="20">
        <f>SUM(S31:$S$136)</f>
        <v>236233397361.33664</v>
      </c>
      <c r="U31" s="6">
        <f t="shared" si="12"/>
        <v>33.438644725822975</v>
      </c>
    </row>
    <row r="32" spans="1:21" ht="12.5">
      <c r="A32" s="21">
        <v>18</v>
      </c>
      <c r="B32" s="22">
        <f>Absterbeordnung!B26</f>
        <v>99430.037555588453</v>
      </c>
      <c r="C32" s="15">
        <f t="shared" si="1"/>
        <v>0.7001593749656233</v>
      </c>
      <c r="D32" s="14">
        <f t="shared" si="2"/>
        <v>69616.872947729265</v>
      </c>
      <c r="E32" s="14">
        <f>SUM(D32:$D$127)</f>
        <v>2466278.1684290483</v>
      </c>
      <c r="F32" s="16">
        <f t="shared" si="3"/>
        <v>35.426442814816092</v>
      </c>
      <c r="G32" s="5"/>
      <c r="H32" s="14">
        <f t="shared" si="4"/>
        <v>99430.037555588453</v>
      </c>
      <c r="I32" s="15">
        <f t="shared" si="5"/>
        <v>0.7001593749656233</v>
      </c>
      <c r="J32" s="14">
        <f t="shared" si="6"/>
        <v>69616.872947729265</v>
      </c>
      <c r="K32" s="14">
        <f>SUM($J32:J$127)</f>
        <v>2466278.1684290483</v>
      </c>
      <c r="L32" s="16">
        <f t="shared" si="7"/>
        <v>35.426442814816092</v>
      </c>
      <c r="M32" s="16"/>
      <c r="N32" s="6">
        <v>18</v>
      </c>
      <c r="O32" s="6">
        <f t="shared" si="0"/>
        <v>18</v>
      </c>
      <c r="P32" s="6">
        <f t="shared" si="8"/>
        <v>99430.037555588453</v>
      </c>
      <c r="Q32" s="6">
        <f t="shared" si="9"/>
        <v>99430.037555588453</v>
      </c>
      <c r="R32" s="5">
        <f t="shared" si="10"/>
        <v>99430.037555588453</v>
      </c>
      <c r="S32" s="5">
        <f t="shared" si="11"/>
        <v>6922008291.6953506</v>
      </c>
      <c r="T32" s="20">
        <f>SUM(S32:$S$136)</f>
        <v>229168715186.01791</v>
      </c>
      <c r="U32" s="6">
        <f t="shared" si="12"/>
        <v>33.107258114810712</v>
      </c>
    </row>
    <row r="33" spans="1:21" ht="12.5">
      <c r="A33" s="21">
        <v>19</v>
      </c>
      <c r="B33" s="22">
        <f>Absterbeordnung!B27</f>
        <v>99394.101805402781</v>
      </c>
      <c r="C33" s="15">
        <f t="shared" si="1"/>
        <v>0.68643075977021895</v>
      </c>
      <c r="D33" s="14">
        <f t="shared" si="2"/>
        <v>68227.168818961116</v>
      </c>
      <c r="E33" s="14">
        <f>SUM(D33:$D$127)</f>
        <v>2396661.2954813186</v>
      </c>
      <c r="F33" s="16">
        <f t="shared" si="3"/>
        <v>35.12766742294103</v>
      </c>
      <c r="G33" s="5"/>
      <c r="H33" s="14">
        <f t="shared" si="4"/>
        <v>99394.101805402781</v>
      </c>
      <c r="I33" s="15">
        <f t="shared" si="5"/>
        <v>0.68643075977021895</v>
      </c>
      <c r="J33" s="14">
        <f t="shared" si="6"/>
        <v>68227.168818961116</v>
      </c>
      <c r="K33" s="14">
        <f>SUM($J33:J$127)</f>
        <v>2396661.2954813186</v>
      </c>
      <c r="L33" s="16">
        <f t="shared" si="7"/>
        <v>35.12766742294103</v>
      </c>
      <c r="M33" s="16"/>
      <c r="N33" s="6">
        <v>19</v>
      </c>
      <c r="O33" s="6">
        <f t="shared" si="0"/>
        <v>19</v>
      </c>
      <c r="P33" s="6">
        <f t="shared" si="8"/>
        <v>99394.101805402781</v>
      </c>
      <c r="Q33" s="6">
        <f t="shared" si="9"/>
        <v>99394.101805402781</v>
      </c>
      <c r="R33" s="5">
        <f t="shared" si="10"/>
        <v>99394.101805402781</v>
      </c>
      <c r="S33" s="5">
        <f t="shared" si="11"/>
        <v>6781378163.4862242</v>
      </c>
      <c r="T33" s="20">
        <f>SUM(S33:$S$136)</f>
        <v>222246706894.32254</v>
      </c>
      <c r="U33" s="6">
        <f t="shared" si="12"/>
        <v>32.773088528079995</v>
      </c>
    </row>
    <row r="34" spans="1:21" ht="12.5">
      <c r="A34" s="21">
        <v>20</v>
      </c>
      <c r="B34" s="22">
        <f>Absterbeordnung!B28</f>
        <v>99349.590989429053</v>
      </c>
      <c r="C34" s="15">
        <f t="shared" si="1"/>
        <v>0.67297133310805779</v>
      </c>
      <c r="D34" s="14">
        <f t="shared" si="2"/>
        <v>66859.426691896355</v>
      </c>
      <c r="E34" s="14">
        <f>SUM(D34:$D$127)</f>
        <v>2328434.1266623582</v>
      </c>
      <c r="F34" s="16">
        <f t="shared" si="3"/>
        <v>34.825816520867271</v>
      </c>
      <c r="G34" s="5"/>
      <c r="H34" s="14">
        <f t="shared" si="4"/>
        <v>99349.590989429053</v>
      </c>
      <c r="I34" s="15">
        <f t="shared" si="5"/>
        <v>0.67297133310805779</v>
      </c>
      <c r="J34" s="14">
        <f t="shared" si="6"/>
        <v>66859.426691896355</v>
      </c>
      <c r="K34" s="14">
        <f>SUM($J34:J$127)</f>
        <v>2328434.1266623582</v>
      </c>
      <c r="L34" s="16">
        <f t="shared" si="7"/>
        <v>34.825816520867271</v>
      </c>
      <c r="M34" s="16"/>
      <c r="N34" s="6">
        <v>20</v>
      </c>
      <c r="O34" s="6">
        <f t="shared" si="0"/>
        <v>20</v>
      </c>
      <c r="P34" s="6">
        <f t="shared" si="8"/>
        <v>99349.590989429053</v>
      </c>
      <c r="Q34" s="6">
        <f t="shared" si="9"/>
        <v>99349.590989429053</v>
      </c>
      <c r="R34" s="5">
        <f t="shared" si="10"/>
        <v>99349.590989429053</v>
      </c>
      <c r="S34" s="5">
        <f t="shared" si="11"/>
        <v>6642456695.6276178</v>
      </c>
      <c r="T34" s="20">
        <f>SUM(S34:$S$136)</f>
        <v>215465328730.8364</v>
      </c>
      <c r="U34" s="6">
        <f t="shared" si="12"/>
        <v>32.437596299674176</v>
      </c>
    </row>
    <row r="35" spans="1:21" ht="12.5">
      <c r="A35" s="21">
        <v>21</v>
      </c>
      <c r="B35" s="22">
        <f>Absterbeordnung!B29</f>
        <v>99302.686691197989</v>
      </c>
      <c r="C35" s="15">
        <f t="shared" si="1"/>
        <v>0.65977581677260566</v>
      </c>
      <c r="D35" s="14">
        <f t="shared" si="2"/>
        <v>65517.511219399312</v>
      </c>
      <c r="E35" s="14">
        <f>SUM(D35:$D$127)</f>
        <v>2261574.6999704619</v>
      </c>
      <c r="F35" s="16">
        <f t="shared" si="3"/>
        <v>34.518629567553297</v>
      </c>
      <c r="G35" s="5"/>
      <c r="H35" s="14">
        <f t="shared" si="4"/>
        <v>99302.686691197989</v>
      </c>
      <c r="I35" s="15">
        <f t="shared" si="5"/>
        <v>0.65977581677260566</v>
      </c>
      <c r="J35" s="14">
        <f t="shared" si="6"/>
        <v>65517.511219399312</v>
      </c>
      <c r="K35" s="14">
        <f>SUM($J35:J$127)</f>
        <v>2261574.6999704619</v>
      </c>
      <c r="L35" s="16">
        <f t="shared" si="7"/>
        <v>34.518629567553297</v>
      </c>
      <c r="M35" s="16"/>
      <c r="N35" s="6">
        <v>21</v>
      </c>
      <c r="O35" s="6">
        <f t="shared" si="0"/>
        <v>21</v>
      </c>
      <c r="P35" s="6">
        <f t="shared" si="8"/>
        <v>99302.686691197989</v>
      </c>
      <c r="Q35" s="6">
        <f t="shared" si="9"/>
        <v>99302.686691197989</v>
      </c>
      <c r="R35" s="5">
        <f t="shared" si="10"/>
        <v>99302.686691197989</v>
      </c>
      <c r="S35" s="5">
        <f t="shared" si="11"/>
        <v>6506064889.4070597</v>
      </c>
      <c r="T35" s="20">
        <f>SUM(S35:$S$136)</f>
        <v>208822872035.20877</v>
      </c>
      <c r="U35" s="6">
        <f t="shared" si="12"/>
        <v>32.096647602640211</v>
      </c>
    </row>
    <row r="36" spans="1:21" ht="12.5">
      <c r="A36" s="21">
        <v>22</v>
      </c>
      <c r="B36" s="22">
        <f>Absterbeordnung!B30</f>
        <v>99259.054169641226</v>
      </c>
      <c r="C36" s="15">
        <f t="shared" si="1"/>
        <v>0.64683903605157411</v>
      </c>
      <c r="D36" s="14">
        <f t="shared" si="2"/>
        <v>64204.630918481707</v>
      </c>
      <c r="E36" s="14">
        <f>SUM(D36:$D$127)</f>
        <v>2196057.1887510619</v>
      </c>
      <c r="F36" s="16">
        <f t="shared" si="3"/>
        <v>34.20403103849808</v>
      </c>
      <c r="G36" s="5"/>
      <c r="H36" s="14">
        <f t="shared" si="4"/>
        <v>99259.054169641226</v>
      </c>
      <c r="I36" s="15">
        <f t="shared" si="5"/>
        <v>0.64683903605157411</v>
      </c>
      <c r="J36" s="14">
        <f t="shared" si="6"/>
        <v>64204.630918481707</v>
      </c>
      <c r="K36" s="14">
        <f>SUM($J36:J$127)</f>
        <v>2196057.1887510619</v>
      </c>
      <c r="L36" s="16">
        <f t="shared" si="7"/>
        <v>34.20403103849808</v>
      </c>
      <c r="M36" s="16"/>
      <c r="N36" s="6">
        <v>22</v>
      </c>
      <c r="O36" s="6">
        <f t="shared" si="0"/>
        <v>22</v>
      </c>
      <c r="P36" s="6">
        <f t="shared" si="8"/>
        <v>99259.054169641226</v>
      </c>
      <c r="Q36" s="6">
        <f t="shared" si="9"/>
        <v>99259.054169641226</v>
      </c>
      <c r="R36" s="5">
        <f t="shared" si="10"/>
        <v>99259.054169641226</v>
      </c>
      <c r="S36" s="5">
        <f t="shared" si="11"/>
        <v>6372890938.279398</v>
      </c>
      <c r="T36" s="20">
        <f>SUM(S36:$S$136)</f>
        <v>202316807145.80173</v>
      </c>
      <c r="U36" s="6">
        <f t="shared" si="12"/>
        <v>31.746472535810376</v>
      </c>
    </row>
    <row r="37" spans="1:21" ht="12.5">
      <c r="A37" s="21">
        <v>23</v>
      </c>
      <c r="B37" s="22">
        <f>Absterbeordnung!B31</f>
        <v>99213.579379732502</v>
      </c>
      <c r="C37" s="15">
        <f t="shared" si="1"/>
        <v>0.63415591769762181</v>
      </c>
      <c r="D37" s="14">
        <f t="shared" si="2"/>
        <v>62916.878479620114</v>
      </c>
      <c r="E37" s="14">
        <f>SUM(D37:$D$127)</f>
        <v>2131852.5578325815</v>
      </c>
      <c r="F37" s="16">
        <f t="shared" si="3"/>
        <v>33.883635192154777</v>
      </c>
      <c r="G37" s="5"/>
      <c r="H37" s="14">
        <f t="shared" si="4"/>
        <v>99213.579379732502</v>
      </c>
      <c r="I37" s="15">
        <f t="shared" si="5"/>
        <v>0.63415591769762181</v>
      </c>
      <c r="J37" s="14">
        <f t="shared" si="6"/>
        <v>62916.878479620114</v>
      </c>
      <c r="K37" s="14">
        <f>SUM($J37:J$127)</f>
        <v>2131852.5578325815</v>
      </c>
      <c r="L37" s="16">
        <f t="shared" si="7"/>
        <v>33.883635192154777</v>
      </c>
      <c r="M37" s="16"/>
      <c r="N37" s="6">
        <v>23</v>
      </c>
      <c r="O37" s="6">
        <f t="shared" si="0"/>
        <v>23</v>
      </c>
      <c r="P37" s="6">
        <f t="shared" si="8"/>
        <v>99213.579379732502</v>
      </c>
      <c r="Q37" s="6">
        <f t="shared" si="9"/>
        <v>99213.579379732502</v>
      </c>
      <c r="R37" s="5">
        <f t="shared" si="10"/>
        <v>99213.579379732502</v>
      </c>
      <c r="S37" s="5">
        <f t="shared" si="11"/>
        <v>6242208717.3627729</v>
      </c>
      <c r="T37" s="20">
        <f>SUM(S37:$S$136)</f>
        <v>195943916207.52231</v>
      </c>
      <c r="U37" s="6">
        <f t="shared" si="12"/>
        <v>31.390157727745009</v>
      </c>
    </row>
    <row r="38" spans="1:21" ht="12.5">
      <c r="A38" s="21">
        <v>24</v>
      </c>
      <c r="B38" s="22">
        <f>Absterbeordnung!B32</f>
        <v>99171.16904192412</v>
      </c>
      <c r="C38" s="15">
        <f t="shared" si="1"/>
        <v>0.62172148793884485</v>
      </c>
      <c r="D38" s="14">
        <f t="shared" si="2"/>
        <v>61656.846777379767</v>
      </c>
      <c r="E38" s="14">
        <f>SUM(D38:$D$127)</f>
        <v>2068935.6793529605</v>
      </c>
      <c r="F38" s="16">
        <f t="shared" si="3"/>
        <v>33.555651764403841</v>
      </c>
      <c r="G38" s="5"/>
      <c r="H38" s="14">
        <f t="shared" si="4"/>
        <v>99171.16904192412</v>
      </c>
      <c r="I38" s="15">
        <f t="shared" si="5"/>
        <v>0.62172148793884485</v>
      </c>
      <c r="J38" s="14">
        <f t="shared" si="6"/>
        <v>61656.846777379767</v>
      </c>
      <c r="K38" s="14">
        <f>SUM($J38:J$127)</f>
        <v>2068935.6793529605</v>
      </c>
      <c r="L38" s="16">
        <f t="shared" si="7"/>
        <v>33.555651764403841</v>
      </c>
      <c r="M38" s="16"/>
      <c r="N38" s="6">
        <v>24</v>
      </c>
      <c r="O38" s="6">
        <f t="shared" si="0"/>
        <v>24</v>
      </c>
      <c r="P38" s="6">
        <f t="shared" si="8"/>
        <v>99171.16904192412</v>
      </c>
      <c r="Q38" s="6">
        <f t="shared" si="9"/>
        <v>99171.16904192412</v>
      </c>
      <c r="R38" s="5">
        <f t="shared" si="10"/>
        <v>99171.16904192412</v>
      </c>
      <c r="S38" s="5">
        <f t="shared" si="11"/>
        <v>6114581574.3515444</v>
      </c>
      <c r="T38" s="20">
        <f>SUM(S38:$S$136)</f>
        <v>189701707490.15958</v>
      </c>
      <c r="U38" s="6">
        <f t="shared" si="12"/>
        <v>31.024478974307833</v>
      </c>
    </row>
    <row r="39" spans="1:21" ht="12.5">
      <c r="A39" s="21">
        <v>25</v>
      </c>
      <c r="B39" s="22">
        <f>Absterbeordnung!B33</f>
        <v>99130.070879499981</v>
      </c>
      <c r="C39" s="15">
        <f t="shared" si="1"/>
        <v>0.60953087052827937</v>
      </c>
      <c r="D39" s="14">
        <f t="shared" si="2"/>
        <v>60422.838398711661</v>
      </c>
      <c r="E39" s="14">
        <f>SUM(D39:$D$127)</f>
        <v>2007278.832575581</v>
      </c>
      <c r="F39" s="16">
        <f t="shared" si="3"/>
        <v>33.220531934136687</v>
      </c>
      <c r="G39" s="5"/>
      <c r="H39" s="14">
        <f t="shared" si="4"/>
        <v>99130.070879499981</v>
      </c>
      <c r="I39" s="15">
        <f t="shared" si="5"/>
        <v>0.60953087052827937</v>
      </c>
      <c r="J39" s="14">
        <f t="shared" si="6"/>
        <v>60422.838398711661</v>
      </c>
      <c r="K39" s="14">
        <f>SUM($J39:J$127)</f>
        <v>2007278.832575581</v>
      </c>
      <c r="L39" s="16">
        <f t="shared" si="7"/>
        <v>33.220531934136687</v>
      </c>
      <c r="M39" s="16"/>
      <c r="N39" s="6">
        <v>25</v>
      </c>
      <c r="O39" s="6">
        <f t="shared" si="0"/>
        <v>25</v>
      </c>
      <c r="P39" s="6">
        <f t="shared" si="8"/>
        <v>99130.070879499981</v>
      </c>
      <c r="Q39" s="6">
        <f t="shared" si="9"/>
        <v>99130.070879499981</v>
      </c>
      <c r="R39" s="5">
        <f t="shared" si="10"/>
        <v>99130.070879499981</v>
      </c>
      <c r="S39" s="5">
        <f t="shared" si="11"/>
        <v>5989720253.2048597</v>
      </c>
      <c r="T39" s="20">
        <f>SUM(S39:$S$136)</f>
        <v>183587125915.80801</v>
      </c>
      <c r="U39" s="6">
        <f t="shared" si="12"/>
        <v>30.650367321842431</v>
      </c>
    </row>
    <row r="40" spans="1:21" ht="12.5">
      <c r="A40" s="21">
        <v>26</v>
      </c>
      <c r="B40" s="22">
        <f>Absterbeordnung!B34</f>
        <v>99085.557527244469</v>
      </c>
      <c r="C40" s="15">
        <f t="shared" si="1"/>
        <v>0.59757928483164635</v>
      </c>
      <c r="D40" s="14">
        <f t="shared" si="2"/>
        <v>59211.476604275704</v>
      </c>
      <c r="E40" s="14">
        <f>SUM(D40:$D$127)</f>
        <v>1946855.9941768693</v>
      </c>
      <c r="F40" s="16">
        <f t="shared" si="3"/>
        <v>32.879706871493312</v>
      </c>
      <c r="G40" s="5"/>
      <c r="H40" s="14">
        <f t="shared" si="4"/>
        <v>99085.557527244469</v>
      </c>
      <c r="I40" s="15">
        <f t="shared" si="5"/>
        <v>0.59757928483164635</v>
      </c>
      <c r="J40" s="14">
        <f t="shared" si="6"/>
        <v>59211.476604275704</v>
      </c>
      <c r="K40" s="14">
        <f>SUM($J40:J$127)</f>
        <v>1946855.9941768693</v>
      </c>
      <c r="L40" s="16">
        <f t="shared" si="7"/>
        <v>32.879706871493312</v>
      </c>
      <c r="M40" s="16"/>
      <c r="N40" s="6">
        <v>26</v>
      </c>
      <c r="O40" s="6">
        <f t="shared" si="0"/>
        <v>26</v>
      </c>
      <c r="P40" s="6">
        <f t="shared" si="8"/>
        <v>99085.557527244469</v>
      </c>
      <c r="Q40" s="6">
        <f t="shared" si="9"/>
        <v>99085.557527244469</v>
      </c>
      <c r="R40" s="5">
        <f t="shared" si="10"/>
        <v>99085.557527244469</v>
      </c>
      <c r="S40" s="5">
        <f t="shared" si="11"/>
        <v>5867002171.3460503</v>
      </c>
      <c r="T40" s="20">
        <f>SUM(S40:$S$136)</f>
        <v>177597405662.60312</v>
      </c>
      <c r="U40" s="6">
        <f t="shared" si="12"/>
        <v>30.270553934677928</v>
      </c>
    </row>
    <row r="41" spans="1:21" ht="12.5">
      <c r="A41" s="21">
        <v>27</v>
      </c>
      <c r="B41" s="22">
        <f>Absterbeordnung!B35</f>
        <v>99038.818156840396</v>
      </c>
      <c r="C41" s="15">
        <f t="shared" si="1"/>
        <v>0.58586204395259456</v>
      </c>
      <c r="D41" s="14">
        <f t="shared" si="2"/>
        <v>58023.084436015852</v>
      </c>
      <c r="E41" s="14">
        <f>SUM(D41:$D$127)</f>
        <v>1887644.5175725934</v>
      </c>
      <c r="F41" s="16">
        <f t="shared" si="3"/>
        <v>32.532646892534075</v>
      </c>
      <c r="G41" s="5"/>
      <c r="H41" s="14">
        <f t="shared" si="4"/>
        <v>99038.818156840396</v>
      </c>
      <c r="I41" s="15">
        <f t="shared" si="5"/>
        <v>0.58586204395259456</v>
      </c>
      <c r="J41" s="14">
        <f t="shared" si="6"/>
        <v>58023.084436015852</v>
      </c>
      <c r="K41" s="14">
        <f>SUM($J41:J$127)</f>
        <v>1887644.5175725934</v>
      </c>
      <c r="L41" s="16">
        <f t="shared" si="7"/>
        <v>32.532646892534075</v>
      </c>
      <c r="M41" s="16"/>
      <c r="N41" s="6">
        <v>27</v>
      </c>
      <c r="O41" s="6">
        <f t="shared" si="0"/>
        <v>27</v>
      </c>
      <c r="P41" s="6">
        <f t="shared" si="8"/>
        <v>99038.818156840396</v>
      </c>
      <c r="Q41" s="6">
        <f t="shared" si="9"/>
        <v>99038.818156840396</v>
      </c>
      <c r="R41" s="5">
        <f t="shared" si="10"/>
        <v>99038.818156840396</v>
      </c>
      <c r="S41" s="5">
        <f t="shared" si="11"/>
        <v>5746537708.3575687</v>
      </c>
      <c r="T41" s="20">
        <f>SUM(S41:$S$136)</f>
        <v>171730403491.25705</v>
      </c>
      <c r="U41" s="6">
        <f t="shared" si="12"/>
        <v>29.88415150247743</v>
      </c>
    </row>
    <row r="42" spans="1:21" ht="12.5">
      <c r="A42" s="21">
        <v>28</v>
      </c>
      <c r="B42" s="22">
        <f>Absterbeordnung!B36</f>
        <v>98989.800967596981</v>
      </c>
      <c r="C42" s="15">
        <f t="shared" si="1"/>
        <v>0.57437455289470041</v>
      </c>
      <c r="D42" s="14">
        <f t="shared" si="2"/>
        <v>56857.222671898897</v>
      </c>
      <c r="E42" s="14">
        <f>SUM(D42:$D$127)</f>
        <v>1829621.4331365777</v>
      </c>
      <c r="F42" s="16">
        <f t="shared" si="3"/>
        <v>32.179226264614037</v>
      </c>
      <c r="G42" s="5"/>
      <c r="H42" s="14">
        <f t="shared" si="4"/>
        <v>98989.800967596981</v>
      </c>
      <c r="I42" s="15">
        <f t="shared" si="5"/>
        <v>0.57437455289470041</v>
      </c>
      <c r="J42" s="14">
        <f t="shared" si="6"/>
        <v>56857.222671898897</v>
      </c>
      <c r="K42" s="14">
        <f>SUM($J42:J$127)</f>
        <v>1829621.4331365777</v>
      </c>
      <c r="L42" s="16">
        <f t="shared" si="7"/>
        <v>32.179226264614037</v>
      </c>
      <c r="M42" s="16"/>
      <c r="N42" s="6">
        <v>28</v>
      </c>
      <c r="O42" s="6">
        <f t="shared" si="0"/>
        <v>28</v>
      </c>
      <c r="P42" s="6">
        <f t="shared" si="8"/>
        <v>98989.800967596981</v>
      </c>
      <c r="Q42" s="6">
        <f t="shared" si="9"/>
        <v>98989.800967596981</v>
      </c>
      <c r="R42" s="5">
        <f t="shared" si="10"/>
        <v>98989.800967596981</v>
      </c>
      <c r="S42" s="5">
        <f t="shared" si="11"/>
        <v>5628285155.8616142</v>
      </c>
      <c r="T42" s="20">
        <f>SUM(S42:$S$136)</f>
        <v>165983865782.89944</v>
      </c>
      <c r="U42" s="6">
        <f t="shared" si="12"/>
        <v>29.49101923345772</v>
      </c>
    </row>
    <row r="43" spans="1:21" ht="12.5">
      <c r="A43" s="21">
        <v>29</v>
      </c>
      <c r="B43" s="22">
        <f>Absterbeordnung!B37</f>
        <v>98943.173873576234</v>
      </c>
      <c r="C43" s="15">
        <f t="shared" si="1"/>
        <v>0.56311230675951029</v>
      </c>
      <c r="D43" s="14">
        <f t="shared" si="2"/>
        <v>55716.118878056826</v>
      </c>
      <c r="E43" s="14">
        <f>SUM(D43:$D$127)</f>
        <v>1772764.2104646792</v>
      </c>
      <c r="F43" s="16">
        <f t="shared" si="3"/>
        <v>31.817797904133315</v>
      </c>
      <c r="G43" s="5"/>
      <c r="H43" s="14">
        <f t="shared" si="4"/>
        <v>98943.173873576234</v>
      </c>
      <c r="I43" s="15">
        <f t="shared" si="5"/>
        <v>0.56311230675951029</v>
      </c>
      <c r="J43" s="14">
        <f t="shared" si="6"/>
        <v>55716.118878056826</v>
      </c>
      <c r="K43" s="14">
        <f>SUM($J43:J$127)</f>
        <v>1772764.2104646792</v>
      </c>
      <c r="L43" s="16">
        <f t="shared" si="7"/>
        <v>31.817797904133315</v>
      </c>
      <c r="M43" s="16"/>
      <c r="N43" s="6">
        <v>29</v>
      </c>
      <c r="O43" s="6">
        <f t="shared" si="0"/>
        <v>29</v>
      </c>
      <c r="P43" s="6">
        <f t="shared" si="8"/>
        <v>98943.173873576234</v>
      </c>
      <c r="Q43" s="6">
        <f t="shared" si="9"/>
        <v>98943.173873576234</v>
      </c>
      <c r="R43" s="5">
        <f t="shared" si="10"/>
        <v>98943.173873576234</v>
      </c>
      <c r="S43" s="5">
        <f t="shared" si="11"/>
        <v>5512729637.7124195</v>
      </c>
      <c r="T43" s="20">
        <f>SUM(S43:$S$136)</f>
        <v>160355580627.03781</v>
      </c>
      <c r="U43" s="6">
        <f t="shared" si="12"/>
        <v>29.088235985681223</v>
      </c>
    </row>
    <row r="44" spans="1:21" ht="12.5">
      <c r="A44" s="21">
        <v>30</v>
      </c>
      <c r="B44" s="22">
        <f>Absterbeordnung!B38</f>
        <v>98894.799931273083</v>
      </c>
      <c r="C44" s="15">
        <f t="shared" si="1"/>
        <v>0.55207088897991197</v>
      </c>
      <c r="D44" s="14">
        <f t="shared" si="2"/>
        <v>54596.940113548466</v>
      </c>
      <c r="E44" s="14">
        <f>SUM(D44:$D$127)</f>
        <v>1717048.0915866222</v>
      </c>
      <c r="F44" s="16">
        <f t="shared" si="3"/>
        <v>31.449529735834577</v>
      </c>
      <c r="G44" s="5"/>
      <c r="H44" s="14">
        <f t="shared" si="4"/>
        <v>98894.799931273083</v>
      </c>
      <c r="I44" s="15">
        <f t="shared" si="5"/>
        <v>0.55207088897991197</v>
      </c>
      <c r="J44" s="14">
        <f t="shared" si="6"/>
        <v>54596.940113548466</v>
      </c>
      <c r="K44" s="14">
        <f>SUM($J44:J$127)</f>
        <v>1717048.0915866222</v>
      </c>
      <c r="L44" s="16">
        <f t="shared" si="7"/>
        <v>31.449529735834577</v>
      </c>
      <c r="M44" s="16"/>
      <c r="N44" s="6">
        <v>30</v>
      </c>
      <c r="O44" s="6">
        <f t="shared" si="0"/>
        <v>30</v>
      </c>
      <c r="P44" s="6">
        <f t="shared" si="8"/>
        <v>98894.799931273083</v>
      </c>
      <c r="Q44" s="6">
        <f t="shared" si="9"/>
        <v>98894.799931273083</v>
      </c>
      <c r="R44" s="5">
        <f t="shared" si="10"/>
        <v>98894.799931273083</v>
      </c>
      <c r="S44" s="5">
        <f t="shared" si="11"/>
        <v>5399353469.3890743</v>
      </c>
      <c r="T44" s="20">
        <f>SUM(S44:$S$136)</f>
        <v>154842850989.32541</v>
      </c>
      <c r="U44" s="6">
        <f t="shared" si="12"/>
        <v>28.678035595777647</v>
      </c>
    </row>
    <row r="45" spans="1:21" ht="12.5">
      <c r="A45" s="21">
        <v>31</v>
      </c>
      <c r="B45" s="22">
        <f>Absterbeordnung!B39</f>
        <v>98842.276720450871</v>
      </c>
      <c r="C45" s="15">
        <f t="shared" si="1"/>
        <v>0.54124596958814919</v>
      </c>
      <c r="D45" s="14">
        <f t="shared" si="2"/>
        <v>53497.983899860577</v>
      </c>
      <c r="E45" s="14">
        <f>SUM(D45:$D$127)</f>
        <v>1662451.1514730735</v>
      </c>
      <c r="F45" s="16">
        <f t="shared" si="3"/>
        <v>31.07502433334513</v>
      </c>
      <c r="G45" s="5"/>
      <c r="H45" s="14">
        <f t="shared" si="4"/>
        <v>98842.276720450871</v>
      </c>
      <c r="I45" s="15">
        <f t="shared" si="5"/>
        <v>0.54124596958814919</v>
      </c>
      <c r="J45" s="14">
        <f t="shared" si="6"/>
        <v>53497.983899860577</v>
      </c>
      <c r="K45" s="14">
        <f>SUM($J45:J$127)</f>
        <v>1662451.1514730735</v>
      </c>
      <c r="L45" s="16">
        <f t="shared" si="7"/>
        <v>31.07502433334513</v>
      </c>
      <c r="M45" s="16"/>
      <c r="N45" s="6">
        <v>31</v>
      </c>
      <c r="O45" s="6">
        <f t="shared" si="0"/>
        <v>31</v>
      </c>
      <c r="P45" s="6">
        <f t="shared" si="8"/>
        <v>98842.276720450871</v>
      </c>
      <c r="Q45" s="6">
        <f t="shared" si="9"/>
        <v>98842.276720450871</v>
      </c>
      <c r="R45" s="5">
        <f t="shared" si="10"/>
        <v>98842.276720450871</v>
      </c>
      <c r="S45" s="5">
        <f t="shared" si="11"/>
        <v>5287862528.6162453</v>
      </c>
      <c r="T45" s="20">
        <f>SUM(S45:$S$136)</f>
        <v>149443497519.93628</v>
      </c>
      <c r="U45" s="6">
        <f t="shared" si="12"/>
        <v>28.26160792025042</v>
      </c>
    </row>
    <row r="46" spans="1:21" ht="12.5">
      <c r="A46" s="21">
        <v>32</v>
      </c>
      <c r="B46" s="22">
        <f>Absterbeordnung!B40</f>
        <v>98788.268565614489</v>
      </c>
      <c r="C46" s="15">
        <f t="shared" si="1"/>
        <v>0.53063330351779314</v>
      </c>
      <c r="D46" s="14">
        <f t="shared" si="2"/>
        <v>52420.345297774977</v>
      </c>
      <c r="E46" s="14">
        <f>SUM(D46:$D$127)</f>
        <v>1608953.1675732129</v>
      </c>
      <c r="F46" s="16">
        <f t="shared" si="3"/>
        <v>30.693295865059977</v>
      </c>
      <c r="G46" s="5"/>
      <c r="H46" s="14">
        <f t="shared" si="4"/>
        <v>98788.268565614489</v>
      </c>
      <c r="I46" s="15">
        <f t="shared" si="5"/>
        <v>0.53063330351779314</v>
      </c>
      <c r="J46" s="14">
        <f t="shared" si="6"/>
        <v>52420.345297774977</v>
      </c>
      <c r="K46" s="14">
        <f>SUM($J46:J$127)</f>
        <v>1608953.1675732129</v>
      </c>
      <c r="L46" s="16">
        <f t="shared" si="7"/>
        <v>30.693295865059977</v>
      </c>
      <c r="M46" s="16"/>
      <c r="N46" s="6">
        <v>32</v>
      </c>
      <c r="O46" s="6">
        <f t="shared" ref="O46:O77" si="13">N46+$B$3</f>
        <v>32</v>
      </c>
      <c r="P46" s="6">
        <f t="shared" si="8"/>
        <v>98788.268565614489</v>
      </c>
      <c r="Q46" s="6">
        <f t="shared" si="9"/>
        <v>98788.268565614489</v>
      </c>
      <c r="R46" s="5">
        <f t="shared" si="10"/>
        <v>98788.268565614489</v>
      </c>
      <c r="S46" s="5">
        <f t="shared" si="11"/>
        <v>5178515149.5788412</v>
      </c>
      <c r="T46" s="20">
        <f>SUM(S46:$S$136)</f>
        <v>144155634991.3201</v>
      </c>
      <c r="U46" s="6">
        <f t="shared" si="12"/>
        <v>27.83725273122818</v>
      </c>
    </row>
    <row r="47" spans="1:21" ht="12.5">
      <c r="A47" s="21">
        <v>33</v>
      </c>
      <c r="B47" s="22">
        <f>Absterbeordnung!B41</f>
        <v>98729.964482575204</v>
      </c>
      <c r="C47" s="15">
        <f t="shared" ref="C47:C78" si="14">1/(((1+($B$5/100))^A47))</f>
        <v>0.52022872893901284</v>
      </c>
      <c r="D47" s="14">
        <f t="shared" ref="D47:D78" si="15">B47*C47</f>
        <v>51362.16393096398</v>
      </c>
      <c r="E47" s="14">
        <f>SUM(D47:$D$127)</f>
        <v>1556532.8222754379</v>
      </c>
      <c r="F47" s="16">
        <f t="shared" ref="F47:F78" si="16">E47/D47</f>
        <v>30.305047590432089</v>
      </c>
      <c r="G47" s="5"/>
      <c r="H47" s="14">
        <f t="shared" si="4"/>
        <v>98729.964482575204</v>
      </c>
      <c r="I47" s="15">
        <f t="shared" ref="I47:I78" si="17">1/(((1+($B$5/100))^A47))</f>
        <v>0.52022872893901284</v>
      </c>
      <c r="J47" s="14">
        <f t="shared" ref="J47:J78" si="18">H47*I47</f>
        <v>51362.16393096398</v>
      </c>
      <c r="K47" s="14">
        <f>SUM($J47:J$127)</f>
        <v>1556532.8222754379</v>
      </c>
      <c r="L47" s="16">
        <f t="shared" ref="L47:L78" si="19">K47/J47</f>
        <v>30.305047590432089</v>
      </c>
      <c r="M47" s="16"/>
      <c r="N47" s="6">
        <v>33</v>
      </c>
      <c r="O47" s="6">
        <f t="shared" si="13"/>
        <v>33</v>
      </c>
      <c r="P47" s="6">
        <f t="shared" si="8"/>
        <v>98729.964482575204</v>
      </c>
      <c r="Q47" s="6">
        <f t="shared" si="9"/>
        <v>98729.964482575204</v>
      </c>
      <c r="R47" s="5">
        <f t="shared" si="10"/>
        <v>98729.964482575204</v>
      </c>
      <c r="S47" s="5">
        <f t="shared" ref="S47:S78" si="20">P47*R47*I47</f>
        <v>5070984620.6522789</v>
      </c>
      <c r="T47" s="20">
        <f>SUM(S47:$S$136)</f>
        <v>138977119841.74124</v>
      </c>
      <c r="U47" s="6">
        <f t="shared" ref="U47:U78" si="21">T47/S47</f>
        <v>27.406338263330142</v>
      </c>
    </row>
    <row r="48" spans="1:21" ht="12.5">
      <c r="A48" s="21">
        <v>34</v>
      </c>
      <c r="B48" s="22">
        <f>Absterbeordnung!B42</f>
        <v>98667.309943698201</v>
      </c>
      <c r="C48" s="15">
        <f t="shared" si="14"/>
        <v>0.51002816562648323</v>
      </c>
      <c r="D48" s="14">
        <f t="shared" si="15"/>
        <v>50323.107097884065</v>
      </c>
      <c r="E48" s="14">
        <f>SUM(D48:$D$127)</f>
        <v>1505170.6583444739</v>
      </c>
      <c r="F48" s="16">
        <f t="shared" si="16"/>
        <v>29.910129663034297</v>
      </c>
      <c r="G48" s="5"/>
      <c r="H48" s="14">
        <f t="shared" si="4"/>
        <v>98667.309943698201</v>
      </c>
      <c r="I48" s="15">
        <f t="shared" si="17"/>
        <v>0.51002816562648323</v>
      </c>
      <c r="J48" s="14">
        <f t="shared" si="18"/>
        <v>50323.107097884065</v>
      </c>
      <c r="K48" s="14">
        <f>SUM($J48:J$127)</f>
        <v>1505170.6583444739</v>
      </c>
      <c r="L48" s="16">
        <f t="shared" si="19"/>
        <v>29.910129663034297</v>
      </c>
      <c r="M48" s="16"/>
      <c r="N48" s="6">
        <v>34</v>
      </c>
      <c r="O48" s="6">
        <f t="shared" si="13"/>
        <v>34</v>
      </c>
      <c r="P48" s="6">
        <f t="shared" si="8"/>
        <v>98667.309943698201</v>
      </c>
      <c r="Q48" s="6">
        <f t="shared" si="9"/>
        <v>98667.309943698201</v>
      </c>
      <c r="R48" s="5">
        <f t="shared" si="10"/>
        <v>98667.309943698201</v>
      </c>
      <c r="S48" s="5">
        <f t="shared" si="20"/>
        <v>4965245605.3568459</v>
      </c>
      <c r="T48" s="20">
        <f>SUM(S48:$S$136)</f>
        <v>133906135221.08893</v>
      </c>
      <c r="U48" s="6">
        <f t="shared" si="21"/>
        <v>26.968683095277672</v>
      </c>
    </row>
    <row r="49" spans="1:21" ht="12.5">
      <c r="A49" s="21">
        <v>35</v>
      </c>
      <c r="B49" s="22">
        <f>Absterbeordnung!B43</f>
        <v>98594.704439131441</v>
      </c>
      <c r="C49" s="15">
        <f t="shared" si="14"/>
        <v>0.50002761335929735</v>
      </c>
      <c r="D49" s="14">
        <f t="shared" si="15"/>
        <v>49300.074750564214</v>
      </c>
      <c r="E49" s="14">
        <f>SUM(D49:$D$127)</f>
        <v>1454847.55124659</v>
      </c>
      <c r="F49" s="16">
        <f t="shared" si="16"/>
        <v>29.510047573101094</v>
      </c>
      <c r="G49" s="5"/>
      <c r="H49" s="14">
        <f t="shared" si="4"/>
        <v>98594.704439131441</v>
      </c>
      <c r="I49" s="15">
        <f t="shared" si="17"/>
        <v>0.50002761335929735</v>
      </c>
      <c r="J49" s="14">
        <f t="shared" si="18"/>
        <v>49300.074750564214</v>
      </c>
      <c r="K49" s="14">
        <f>SUM($J49:J$127)</f>
        <v>1454847.55124659</v>
      </c>
      <c r="L49" s="16">
        <f t="shared" si="19"/>
        <v>29.510047573101094</v>
      </c>
      <c r="M49" s="16"/>
      <c r="N49" s="6">
        <v>35</v>
      </c>
      <c r="O49" s="6">
        <f t="shared" si="13"/>
        <v>35</v>
      </c>
      <c r="P49" s="6">
        <f t="shared" si="8"/>
        <v>98594.704439131441</v>
      </c>
      <c r="Q49" s="6">
        <f t="shared" si="9"/>
        <v>98594.704439131441</v>
      </c>
      <c r="R49" s="5">
        <f t="shared" si="10"/>
        <v>98594.704439131441</v>
      </c>
      <c r="S49" s="5">
        <f t="shared" si="20"/>
        <v>4860726298.8589659</v>
      </c>
      <c r="T49" s="20">
        <f>SUM(S49:$S$136)</f>
        <v>128940889615.73207</v>
      </c>
      <c r="U49" s="6">
        <f t="shared" si="21"/>
        <v>26.527082927092682</v>
      </c>
    </row>
    <row r="50" spans="1:21" ht="12.5">
      <c r="A50" s="21">
        <v>36</v>
      </c>
      <c r="B50" s="22">
        <f>Absterbeordnung!B44</f>
        <v>98519.220916279824</v>
      </c>
      <c r="C50" s="15">
        <f t="shared" si="14"/>
        <v>0.49022315035225233</v>
      </c>
      <c r="D50" s="14">
        <f t="shared" si="15"/>
        <v>48296.402847828205</v>
      </c>
      <c r="E50" s="14">
        <f>SUM(D50:$D$127)</f>
        <v>1405547.4764960257</v>
      </c>
      <c r="F50" s="16">
        <f t="shared" si="16"/>
        <v>29.102529248909278</v>
      </c>
      <c r="G50" s="5"/>
      <c r="H50" s="14">
        <f t="shared" si="4"/>
        <v>98519.220916279824</v>
      </c>
      <c r="I50" s="15">
        <f t="shared" si="17"/>
        <v>0.49022315035225233</v>
      </c>
      <c r="J50" s="14">
        <f t="shared" si="18"/>
        <v>48296.402847828205</v>
      </c>
      <c r="K50" s="14">
        <f>SUM($J50:J$127)</f>
        <v>1405547.4764960257</v>
      </c>
      <c r="L50" s="16">
        <f t="shared" si="19"/>
        <v>29.102529248909278</v>
      </c>
      <c r="M50" s="16"/>
      <c r="N50" s="6">
        <v>36</v>
      </c>
      <c r="O50" s="6">
        <f t="shared" si="13"/>
        <v>36</v>
      </c>
      <c r="P50" s="6">
        <f t="shared" si="8"/>
        <v>98519.220916279824</v>
      </c>
      <c r="Q50" s="6">
        <f t="shared" si="9"/>
        <v>98519.220916279824</v>
      </c>
      <c r="R50" s="5">
        <f t="shared" si="10"/>
        <v>98519.220916279824</v>
      </c>
      <c r="S50" s="5">
        <f t="shared" si="20"/>
        <v>4758123981.626833</v>
      </c>
      <c r="T50" s="20">
        <f>SUM(S50:$S$136)</f>
        <v>124080163316.87311</v>
      </c>
      <c r="U50" s="6">
        <f t="shared" si="21"/>
        <v>26.077538919960912</v>
      </c>
    </row>
    <row r="51" spans="1:21" ht="12.5">
      <c r="A51" s="21">
        <v>37</v>
      </c>
      <c r="B51" s="22">
        <f>Absterbeordnung!B45</f>
        <v>98432.794931331504</v>
      </c>
      <c r="C51" s="15">
        <f t="shared" si="14"/>
        <v>0.48061093171789437</v>
      </c>
      <c r="D51" s="14">
        <f t="shared" si="15"/>
        <v>47307.877283543668</v>
      </c>
      <c r="E51" s="14">
        <f>SUM(D51:$D$127)</f>
        <v>1357251.0736481976</v>
      </c>
      <c r="F51" s="16">
        <f t="shared" si="16"/>
        <v>28.68974791477963</v>
      </c>
      <c r="G51" s="5"/>
      <c r="H51" s="14">
        <f t="shared" si="4"/>
        <v>98432.794931331504</v>
      </c>
      <c r="I51" s="15">
        <f t="shared" si="17"/>
        <v>0.48061093171789437</v>
      </c>
      <c r="J51" s="14">
        <f t="shared" si="18"/>
        <v>47307.877283543668</v>
      </c>
      <c r="K51" s="14">
        <f>SUM($J51:J$127)</f>
        <v>1357251.0736481976</v>
      </c>
      <c r="L51" s="16">
        <f t="shared" si="19"/>
        <v>28.68974791477963</v>
      </c>
      <c r="M51" s="16"/>
      <c r="N51" s="6">
        <v>37</v>
      </c>
      <c r="O51" s="6">
        <f t="shared" si="13"/>
        <v>37</v>
      </c>
      <c r="P51" s="6">
        <f t="shared" si="8"/>
        <v>98432.794931331504</v>
      </c>
      <c r="Q51" s="6">
        <f t="shared" si="9"/>
        <v>98432.794931331504</v>
      </c>
      <c r="R51" s="5">
        <f t="shared" si="10"/>
        <v>98432.794931331504</v>
      </c>
      <c r="S51" s="5">
        <f t="shared" si="20"/>
        <v>4656646583.2876492</v>
      </c>
      <c r="T51" s="20">
        <f>SUM(S51:$S$136)</f>
        <v>119322039335.24628</v>
      </c>
      <c r="U51" s="6">
        <f t="shared" si="21"/>
        <v>25.62402733406568</v>
      </c>
    </row>
    <row r="52" spans="1:21" ht="12.5">
      <c r="A52" s="21">
        <v>38</v>
      </c>
      <c r="B52" s="22">
        <f>Absterbeordnung!B46</f>
        <v>98338.582734527125</v>
      </c>
      <c r="C52" s="15">
        <f t="shared" si="14"/>
        <v>0.47118718795871989</v>
      </c>
      <c r="D52" s="14">
        <f t="shared" si="15"/>
        <v>46335.880266527762</v>
      </c>
      <c r="E52" s="14">
        <f>SUM(D52:$D$127)</f>
        <v>1309943.1963646535</v>
      </c>
      <c r="F52" s="16">
        <f t="shared" si="16"/>
        <v>28.270601288456234</v>
      </c>
      <c r="G52" s="5"/>
      <c r="H52" s="14">
        <f t="shared" si="4"/>
        <v>98338.582734527125</v>
      </c>
      <c r="I52" s="15">
        <f t="shared" si="17"/>
        <v>0.47118718795871989</v>
      </c>
      <c r="J52" s="14">
        <f t="shared" si="18"/>
        <v>46335.880266527762</v>
      </c>
      <c r="K52" s="14">
        <f>SUM($J52:J$127)</f>
        <v>1309943.1963646535</v>
      </c>
      <c r="L52" s="16">
        <f t="shared" si="19"/>
        <v>28.270601288456234</v>
      </c>
      <c r="M52" s="16"/>
      <c r="N52" s="6">
        <v>38</v>
      </c>
      <c r="O52" s="6">
        <f t="shared" si="13"/>
        <v>38</v>
      </c>
      <c r="P52" s="6">
        <f t="shared" si="8"/>
        <v>98338.582734527125</v>
      </c>
      <c r="Q52" s="6">
        <f t="shared" si="9"/>
        <v>98338.582734527125</v>
      </c>
      <c r="R52" s="5">
        <f t="shared" si="10"/>
        <v>98338.582734527125</v>
      </c>
      <c r="S52" s="5">
        <f t="shared" si="20"/>
        <v>4556604795.1670828</v>
      </c>
      <c r="T52" s="20">
        <f>SUM(S52:$S$136)</f>
        <v>114665392751.95865</v>
      </c>
      <c r="U52" s="6">
        <f t="shared" si="21"/>
        <v>25.164656121500233</v>
      </c>
    </row>
    <row r="53" spans="1:21" ht="12.5">
      <c r="A53" s="21">
        <v>39</v>
      </c>
      <c r="B53" s="22">
        <f>Absterbeordnung!B47</f>
        <v>98241.214716429924</v>
      </c>
      <c r="C53" s="15">
        <f t="shared" si="14"/>
        <v>0.46194822348894127</v>
      </c>
      <c r="D53" s="14">
        <f t="shared" si="15"/>
        <v>45382.354611650437</v>
      </c>
      <c r="E53" s="14">
        <f>SUM(D53:$D$127)</f>
        <v>1263607.3160981259</v>
      </c>
      <c r="F53" s="16">
        <f t="shared" si="16"/>
        <v>27.843582090686322</v>
      </c>
      <c r="G53" s="5"/>
      <c r="H53" s="14">
        <f t="shared" si="4"/>
        <v>98241.214716429924</v>
      </c>
      <c r="I53" s="15">
        <f t="shared" si="17"/>
        <v>0.46194822348894127</v>
      </c>
      <c r="J53" s="14">
        <f t="shared" si="18"/>
        <v>45382.354611650437</v>
      </c>
      <c r="K53" s="14">
        <f>SUM($J53:J$127)</f>
        <v>1263607.3160981259</v>
      </c>
      <c r="L53" s="16">
        <f t="shared" si="19"/>
        <v>27.843582090686322</v>
      </c>
      <c r="M53" s="16"/>
      <c r="N53" s="6">
        <v>39</v>
      </c>
      <c r="O53" s="6">
        <f t="shared" si="13"/>
        <v>39</v>
      </c>
      <c r="P53" s="6">
        <f t="shared" si="8"/>
        <v>98241.214716429924</v>
      </c>
      <c r="Q53" s="6">
        <f t="shared" si="9"/>
        <v>98241.214716429924</v>
      </c>
      <c r="R53" s="5">
        <f t="shared" si="10"/>
        <v>98241.214716429924</v>
      </c>
      <c r="S53" s="5">
        <f t="shared" si="20"/>
        <v>4458417643.7403145</v>
      </c>
      <c r="T53" s="20">
        <f>SUM(S53:$S$136)</f>
        <v>110108787956.79156</v>
      </c>
      <c r="U53" s="6">
        <f t="shared" si="21"/>
        <v>24.696831197809825</v>
      </c>
    </row>
    <row r="54" spans="1:21" ht="12.5">
      <c r="A54" s="21">
        <v>40</v>
      </c>
      <c r="B54" s="22">
        <f>Absterbeordnung!B48</f>
        <v>98124.336592036241</v>
      </c>
      <c r="C54" s="15">
        <f t="shared" si="14"/>
        <v>0.45289041518523643</v>
      </c>
      <c r="D54" s="14">
        <f t="shared" si="15"/>
        <v>44439.571538943179</v>
      </c>
      <c r="E54" s="14">
        <f>SUM(D54:$D$127)</f>
        <v>1218224.9614864755</v>
      </c>
      <c r="F54" s="16">
        <f t="shared" si="16"/>
        <v>27.413067212381279</v>
      </c>
      <c r="G54" s="5"/>
      <c r="H54" s="14">
        <f t="shared" si="4"/>
        <v>98124.336592036241</v>
      </c>
      <c r="I54" s="15">
        <f t="shared" si="17"/>
        <v>0.45289041518523643</v>
      </c>
      <c r="J54" s="14">
        <f t="shared" si="18"/>
        <v>44439.571538943179</v>
      </c>
      <c r="K54" s="14">
        <f>SUM($J54:J$127)</f>
        <v>1218224.9614864755</v>
      </c>
      <c r="L54" s="16">
        <f t="shared" si="19"/>
        <v>27.413067212381279</v>
      </c>
      <c r="M54" s="16"/>
      <c r="N54" s="6">
        <v>40</v>
      </c>
      <c r="O54" s="6">
        <f t="shared" si="13"/>
        <v>40</v>
      </c>
      <c r="P54" s="6">
        <f t="shared" si="8"/>
        <v>98124.336592036241</v>
      </c>
      <c r="Q54" s="6">
        <f t="shared" si="9"/>
        <v>98124.336592036241</v>
      </c>
      <c r="R54" s="5">
        <f t="shared" si="10"/>
        <v>98124.336592036241</v>
      </c>
      <c r="S54" s="5">
        <f t="shared" si="20"/>
        <v>4360603475.6931343</v>
      </c>
      <c r="T54" s="20">
        <f>SUM(S54:$S$136)</f>
        <v>105650370313.05125</v>
      </c>
      <c r="U54" s="6">
        <f t="shared" si="21"/>
        <v>24.228382814894154</v>
      </c>
    </row>
    <row r="55" spans="1:21" ht="12.5">
      <c r="A55" s="21">
        <v>41</v>
      </c>
      <c r="B55" s="22">
        <f>Absterbeordnung!B49</f>
        <v>98001.786287821713</v>
      </c>
      <c r="C55" s="15">
        <f t="shared" si="14"/>
        <v>0.44401021096591808</v>
      </c>
      <c r="D55" s="14">
        <f t="shared" si="15"/>
        <v>43513.793804692534</v>
      </c>
      <c r="E55" s="14">
        <f>SUM(D55:$D$127)</f>
        <v>1173785.3899475324</v>
      </c>
      <c r="F55" s="16">
        <f t="shared" si="16"/>
        <v>26.975018432452821</v>
      </c>
      <c r="G55" s="5"/>
      <c r="H55" s="14">
        <f t="shared" si="4"/>
        <v>98001.786287821713</v>
      </c>
      <c r="I55" s="15">
        <f t="shared" si="17"/>
        <v>0.44401021096591808</v>
      </c>
      <c r="J55" s="14">
        <f t="shared" si="18"/>
        <v>43513.793804692534</v>
      </c>
      <c r="K55" s="14">
        <f>SUM($J55:J$127)</f>
        <v>1173785.3899475324</v>
      </c>
      <c r="L55" s="16">
        <f t="shared" si="19"/>
        <v>26.975018432452821</v>
      </c>
      <c r="M55" s="16"/>
      <c r="N55" s="6">
        <v>41</v>
      </c>
      <c r="O55" s="6">
        <f t="shared" si="13"/>
        <v>41</v>
      </c>
      <c r="P55" s="6">
        <f t="shared" si="8"/>
        <v>98001.786287821713</v>
      </c>
      <c r="Q55" s="6">
        <f t="shared" si="9"/>
        <v>98001.786287821713</v>
      </c>
      <c r="R55" s="5">
        <f t="shared" si="10"/>
        <v>98001.786287821713</v>
      </c>
      <c r="S55" s="5">
        <f t="shared" si="20"/>
        <v>4264429521.0198183</v>
      </c>
      <c r="T55" s="20">
        <f>SUM(S55:$S$136)</f>
        <v>101289766837.35812</v>
      </c>
      <c r="U55" s="6">
        <f t="shared" si="21"/>
        <v>23.752243140164538</v>
      </c>
    </row>
    <row r="56" spans="1:21" ht="12.5">
      <c r="A56" s="21">
        <v>42</v>
      </c>
      <c r="B56" s="22">
        <f>Absterbeordnung!B50</f>
        <v>97869.625652711635</v>
      </c>
      <c r="C56" s="15">
        <f t="shared" si="14"/>
        <v>0.4353041283979589</v>
      </c>
      <c r="D56" s="14">
        <f t="shared" si="15"/>
        <v>42603.052091388156</v>
      </c>
      <c r="E56" s="14">
        <f>SUM(D56:$D$127)</f>
        <v>1130271.5961428399</v>
      </c>
      <c r="F56" s="16">
        <f t="shared" si="16"/>
        <v>26.530296320514431</v>
      </c>
      <c r="G56" s="5"/>
      <c r="H56" s="14">
        <f t="shared" si="4"/>
        <v>97869.625652711635</v>
      </c>
      <c r="I56" s="15">
        <f t="shared" si="17"/>
        <v>0.4353041283979589</v>
      </c>
      <c r="J56" s="14">
        <f t="shared" si="18"/>
        <v>42603.052091388156</v>
      </c>
      <c r="K56" s="14">
        <f>SUM($J56:J$127)</f>
        <v>1130271.5961428399</v>
      </c>
      <c r="L56" s="16">
        <f t="shared" si="19"/>
        <v>26.530296320514431</v>
      </c>
      <c r="M56" s="16"/>
      <c r="N56" s="6">
        <v>42</v>
      </c>
      <c r="O56" s="6">
        <f t="shared" si="13"/>
        <v>42</v>
      </c>
      <c r="P56" s="6">
        <f t="shared" si="8"/>
        <v>97869.625652711635</v>
      </c>
      <c r="Q56" s="6">
        <f t="shared" si="9"/>
        <v>97869.625652711635</v>
      </c>
      <c r="R56" s="5">
        <f t="shared" si="10"/>
        <v>97869.625652711635</v>
      </c>
      <c r="S56" s="5">
        <f t="shared" si="20"/>
        <v>4169544759.8471322</v>
      </c>
      <c r="T56" s="20">
        <f>SUM(S56:$S$136)</f>
        <v>97025337316.338303</v>
      </c>
      <c r="U56" s="6">
        <f t="shared" si="21"/>
        <v>23.270007376031991</v>
      </c>
    </row>
    <row r="57" spans="1:21" ht="12.5">
      <c r="A57" s="21">
        <v>43</v>
      </c>
      <c r="B57" s="22">
        <f>Absterbeordnung!B51</f>
        <v>97723.441335967407</v>
      </c>
      <c r="C57" s="15">
        <f t="shared" si="14"/>
        <v>0.4267687533313323</v>
      </c>
      <c r="D57" s="14">
        <f t="shared" si="15"/>
        <v>41705.3112301984</v>
      </c>
      <c r="E57" s="14">
        <f>SUM(D57:$D$127)</f>
        <v>1087668.5440514516</v>
      </c>
      <c r="F57" s="16">
        <f t="shared" si="16"/>
        <v>26.079856784856737</v>
      </c>
      <c r="G57" s="5"/>
      <c r="H57" s="14">
        <f t="shared" si="4"/>
        <v>97723.441335967407</v>
      </c>
      <c r="I57" s="15">
        <f t="shared" si="17"/>
        <v>0.4267687533313323</v>
      </c>
      <c r="J57" s="14">
        <f t="shared" si="18"/>
        <v>41705.3112301984</v>
      </c>
      <c r="K57" s="14">
        <f>SUM($J57:J$127)</f>
        <v>1087668.5440514516</v>
      </c>
      <c r="L57" s="16">
        <f t="shared" si="19"/>
        <v>26.079856784856737</v>
      </c>
      <c r="M57" s="16"/>
      <c r="N57" s="6">
        <v>43</v>
      </c>
      <c r="O57" s="6">
        <f t="shared" si="13"/>
        <v>43</v>
      </c>
      <c r="P57" s="6">
        <f t="shared" si="8"/>
        <v>97723.441335967407</v>
      </c>
      <c r="Q57" s="6">
        <f t="shared" si="9"/>
        <v>97723.441335967407</v>
      </c>
      <c r="R57" s="5">
        <f t="shared" si="10"/>
        <v>97723.441335967407</v>
      </c>
      <c r="S57" s="5">
        <f t="shared" si="20"/>
        <v>4075586535.4025559</v>
      </c>
      <c r="T57" s="20">
        <f>SUM(S57:$S$136)</f>
        <v>92855792556.49118</v>
      </c>
      <c r="U57" s="6">
        <f t="shared" si="21"/>
        <v>22.783418227020807</v>
      </c>
    </row>
    <row r="58" spans="1:21" ht="12.5">
      <c r="A58" s="21">
        <v>44</v>
      </c>
      <c r="B58" s="22">
        <f>Absterbeordnung!B52</f>
        <v>97564.149293694849</v>
      </c>
      <c r="C58" s="15">
        <f t="shared" si="14"/>
        <v>0.41840073856012966</v>
      </c>
      <c r="D58" s="14">
        <f t="shared" si="15"/>
        <v>40820.912121472677</v>
      </c>
      <c r="E58" s="14">
        <f>SUM(D58:$D$127)</f>
        <v>1045963.232821253</v>
      </c>
      <c r="F58" s="16">
        <f t="shared" si="16"/>
        <v>25.623220512778641</v>
      </c>
      <c r="G58" s="5"/>
      <c r="H58" s="14">
        <f t="shared" si="4"/>
        <v>97564.149293694849</v>
      </c>
      <c r="I58" s="15">
        <f t="shared" si="17"/>
        <v>0.41840073856012966</v>
      </c>
      <c r="J58" s="14">
        <f t="shared" si="18"/>
        <v>40820.912121472677</v>
      </c>
      <c r="K58" s="14">
        <f>SUM($J58:J$127)</f>
        <v>1045963.232821253</v>
      </c>
      <c r="L58" s="16">
        <f t="shared" si="19"/>
        <v>25.623220512778641</v>
      </c>
      <c r="M58" s="16"/>
      <c r="N58" s="6">
        <v>44</v>
      </c>
      <c r="O58" s="6">
        <f t="shared" si="13"/>
        <v>44</v>
      </c>
      <c r="P58" s="6">
        <f t="shared" si="8"/>
        <v>97564.149293694849</v>
      </c>
      <c r="Q58" s="6">
        <f t="shared" si="9"/>
        <v>97564.149293694849</v>
      </c>
      <c r="R58" s="5">
        <f t="shared" si="10"/>
        <v>97564.149293694849</v>
      </c>
      <c r="S58" s="5">
        <f t="shared" si="20"/>
        <v>3982657564.5241575</v>
      </c>
      <c r="T58" s="20">
        <f>SUM(S58:$S$136)</f>
        <v>88780206021.088638</v>
      </c>
      <c r="U58" s="6">
        <f t="shared" si="21"/>
        <v>22.291699595743673</v>
      </c>
    </row>
    <row r="59" spans="1:21" ht="12.5">
      <c r="A59" s="21">
        <v>45</v>
      </c>
      <c r="B59" s="22">
        <f>Absterbeordnung!B53</f>
        <v>97391.19093840447</v>
      </c>
      <c r="C59" s="15">
        <f t="shared" si="14"/>
        <v>0.41019680250993107</v>
      </c>
      <c r="D59" s="14">
        <f t="shared" si="15"/>
        <v>39949.555115567688</v>
      </c>
      <c r="E59" s="14">
        <f>SUM(D59:$D$127)</f>
        <v>1005142.3206997802</v>
      </c>
      <c r="F59" s="16">
        <f t="shared" si="16"/>
        <v>25.160288213274566</v>
      </c>
      <c r="G59" s="5"/>
      <c r="H59" s="14">
        <f t="shared" si="4"/>
        <v>97391.19093840447</v>
      </c>
      <c r="I59" s="15">
        <f t="shared" si="17"/>
        <v>0.41019680250993107</v>
      </c>
      <c r="J59" s="14">
        <f t="shared" si="18"/>
        <v>39949.555115567688</v>
      </c>
      <c r="K59" s="14">
        <f>SUM($J59:J$127)</f>
        <v>1005142.3206997802</v>
      </c>
      <c r="L59" s="16">
        <f t="shared" si="19"/>
        <v>25.160288213274566</v>
      </c>
      <c r="M59" s="16"/>
      <c r="N59" s="6">
        <v>45</v>
      </c>
      <c r="O59" s="6">
        <f t="shared" si="13"/>
        <v>45</v>
      </c>
      <c r="P59" s="6">
        <f t="shared" si="8"/>
        <v>97391.19093840447</v>
      </c>
      <c r="Q59" s="6">
        <f t="shared" si="9"/>
        <v>97391.19093840447</v>
      </c>
      <c r="R59" s="5">
        <f t="shared" si="10"/>
        <v>97391.19093840447</v>
      </c>
      <c r="S59" s="5">
        <f t="shared" si="20"/>
        <v>3890734750.1645656</v>
      </c>
      <c r="T59" s="20">
        <f>SUM(S59:$S$136)</f>
        <v>84797548456.564484</v>
      </c>
      <c r="U59" s="6">
        <f t="shared" si="21"/>
        <v>21.794739015035095</v>
      </c>
    </row>
    <row r="60" spans="1:21" ht="12.5">
      <c r="A60" s="21">
        <v>46</v>
      </c>
      <c r="B60" s="22">
        <f>Absterbeordnung!B54</f>
        <v>97206.175437383004</v>
      </c>
      <c r="C60" s="15">
        <f t="shared" si="14"/>
        <v>0.40215372795091275</v>
      </c>
      <c r="D60" s="14">
        <f t="shared" si="15"/>
        <v>39091.825831994021</v>
      </c>
      <c r="E60" s="14">
        <f>SUM(D60:$D$127)</f>
        <v>965192.76558421261</v>
      </c>
      <c r="F60" s="16">
        <f t="shared" si="16"/>
        <v>24.690398696964095</v>
      </c>
      <c r="G60" s="5"/>
      <c r="H60" s="14">
        <f t="shared" si="4"/>
        <v>97206.175437383004</v>
      </c>
      <c r="I60" s="15">
        <f t="shared" si="17"/>
        <v>0.40215372795091275</v>
      </c>
      <c r="J60" s="14">
        <f t="shared" si="18"/>
        <v>39091.825831994021</v>
      </c>
      <c r="K60" s="14">
        <f>SUM($J60:J$127)</f>
        <v>965192.76558421261</v>
      </c>
      <c r="L60" s="16">
        <f t="shared" si="19"/>
        <v>24.690398696964095</v>
      </c>
      <c r="M60" s="16"/>
      <c r="N60" s="6">
        <v>46</v>
      </c>
      <c r="O60" s="6">
        <f t="shared" si="13"/>
        <v>46</v>
      </c>
      <c r="P60" s="6">
        <f t="shared" si="8"/>
        <v>97206.175437383004</v>
      </c>
      <c r="Q60" s="6">
        <f t="shared" si="9"/>
        <v>97206.175437383004</v>
      </c>
      <c r="R60" s="5">
        <f t="shared" si="10"/>
        <v>97206.175437383004</v>
      </c>
      <c r="S60" s="5">
        <f t="shared" si="20"/>
        <v>3799966879.9924316</v>
      </c>
      <c r="T60" s="20">
        <f>SUM(S60:$S$136)</f>
        <v>80906813706.399902</v>
      </c>
      <c r="U60" s="6">
        <f t="shared" si="21"/>
        <v>21.29145233670064</v>
      </c>
    </row>
    <row r="61" spans="1:21" ht="12.5">
      <c r="A61" s="21">
        <v>47</v>
      </c>
      <c r="B61" s="22">
        <f>Absterbeordnung!B55</f>
        <v>96993.541369206505</v>
      </c>
      <c r="C61" s="15">
        <f t="shared" si="14"/>
        <v>0.39426836073618909</v>
      </c>
      <c r="D61" s="14">
        <f t="shared" si="15"/>
        <v>38241.484557634787</v>
      </c>
      <c r="E61" s="14">
        <f>SUM(D61:$D$127)</f>
        <v>926100.93975221855</v>
      </c>
      <c r="F61" s="16">
        <f t="shared" si="16"/>
        <v>24.21718064727499</v>
      </c>
      <c r="G61" s="5"/>
      <c r="H61" s="14">
        <f t="shared" si="4"/>
        <v>96993.541369206505</v>
      </c>
      <c r="I61" s="15">
        <f t="shared" si="17"/>
        <v>0.39426836073618909</v>
      </c>
      <c r="J61" s="14">
        <f t="shared" si="18"/>
        <v>38241.484557634787</v>
      </c>
      <c r="K61" s="14">
        <f>SUM($J61:J$127)</f>
        <v>926100.93975221855</v>
      </c>
      <c r="L61" s="16">
        <f t="shared" si="19"/>
        <v>24.21718064727499</v>
      </c>
      <c r="M61" s="16"/>
      <c r="N61" s="6">
        <v>47</v>
      </c>
      <c r="O61" s="6">
        <f t="shared" si="13"/>
        <v>47</v>
      </c>
      <c r="P61" s="6">
        <f t="shared" si="8"/>
        <v>96993.541369206505</v>
      </c>
      <c r="Q61" s="6">
        <f t="shared" si="9"/>
        <v>96993.541369206505</v>
      </c>
      <c r="R61" s="5">
        <f t="shared" si="10"/>
        <v>96993.541369206505</v>
      </c>
      <c r="S61" s="5">
        <f t="shared" si="20"/>
        <v>3709177014.4608216</v>
      </c>
      <c r="T61" s="20">
        <f>SUM(S61:$S$136)</f>
        <v>77106846826.407471</v>
      </c>
      <c r="U61" s="6">
        <f t="shared" si="21"/>
        <v>20.788128074177656</v>
      </c>
    </row>
    <row r="62" spans="1:21" ht="12.5">
      <c r="A62" s="21">
        <v>48</v>
      </c>
      <c r="B62" s="22">
        <f>Absterbeordnung!B56</f>
        <v>96764.49631050587</v>
      </c>
      <c r="C62" s="15">
        <f t="shared" si="14"/>
        <v>0.38653760856489122</v>
      </c>
      <c r="D62" s="14">
        <f t="shared" si="15"/>
        <v>37403.116997849182</v>
      </c>
      <c r="E62" s="14">
        <f>SUM(D62:$D$127)</f>
        <v>887859.45519458374</v>
      </c>
      <c r="F62" s="16">
        <f t="shared" si="16"/>
        <v>23.737579283716887</v>
      </c>
      <c r="G62" s="5"/>
      <c r="H62" s="14">
        <f t="shared" si="4"/>
        <v>96764.49631050587</v>
      </c>
      <c r="I62" s="15">
        <f t="shared" si="17"/>
        <v>0.38653760856489122</v>
      </c>
      <c r="J62" s="14">
        <f t="shared" si="18"/>
        <v>37403.116997849182</v>
      </c>
      <c r="K62" s="14">
        <f>SUM($J62:J$127)</f>
        <v>887859.45519458374</v>
      </c>
      <c r="L62" s="16">
        <f t="shared" si="19"/>
        <v>23.737579283716887</v>
      </c>
      <c r="M62" s="16"/>
      <c r="N62" s="6">
        <v>48</v>
      </c>
      <c r="O62" s="6">
        <f t="shared" si="13"/>
        <v>48</v>
      </c>
      <c r="P62" s="6">
        <f t="shared" si="8"/>
        <v>96764.49631050587</v>
      </c>
      <c r="Q62" s="6">
        <f t="shared" si="9"/>
        <v>96764.49631050587</v>
      </c>
      <c r="R62" s="5">
        <f t="shared" si="10"/>
        <v>96764.49631050587</v>
      </c>
      <c r="S62" s="5">
        <f t="shared" si="20"/>
        <v>3619293776.7397962</v>
      </c>
      <c r="T62" s="20">
        <f>SUM(S62:$S$136)</f>
        <v>73397669811.94664</v>
      </c>
      <c r="U62" s="6">
        <f t="shared" si="21"/>
        <v>20.2795557198626</v>
      </c>
    </row>
    <row r="63" spans="1:21" ht="12.5">
      <c r="A63" s="21">
        <v>49</v>
      </c>
      <c r="B63" s="22">
        <f>Absterbeordnung!B57</f>
        <v>96515.618746840628</v>
      </c>
      <c r="C63" s="15">
        <f t="shared" si="14"/>
        <v>0.37895843976950117</v>
      </c>
      <c r="D63" s="14">
        <f t="shared" si="15"/>
        <v>36575.408293690743</v>
      </c>
      <c r="E63" s="14">
        <f>SUM(D63:$D$127)</f>
        <v>850456.33819673466</v>
      </c>
      <c r="F63" s="16">
        <f t="shared" si="16"/>
        <v>23.252135187878089</v>
      </c>
      <c r="G63" s="5"/>
      <c r="H63" s="14">
        <f t="shared" si="4"/>
        <v>96515.618746840628</v>
      </c>
      <c r="I63" s="15">
        <f t="shared" si="17"/>
        <v>0.37895843976950117</v>
      </c>
      <c r="J63" s="14">
        <f t="shared" si="18"/>
        <v>36575.408293690743</v>
      </c>
      <c r="K63" s="14">
        <f>SUM($J63:J$127)</f>
        <v>850456.33819673466</v>
      </c>
      <c r="L63" s="16">
        <f t="shared" si="19"/>
        <v>23.252135187878089</v>
      </c>
      <c r="M63" s="16"/>
      <c r="N63" s="6">
        <v>49</v>
      </c>
      <c r="O63" s="6">
        <f t="shared" si="13"/>
        <v>49</v>
      </c>
      <c r="P63" s="6">
        <f t="shared" si="8"/>
        <v>96515.618746840628</v>
      </c>
      <c r="Q63" s="6">
        <f t="shared" si="9"/>
        <v>96515.618746840628</v>
      </c>
      <c r="R63" s="5">
        <f t="shared" si="10"/>
        <v>96515.618746840628</v>
      </c>
      <c r="S63" s="5">
        <f t="shared" si="20"/>
        <v>3530098162.3838887</v>
      </c>
      <c r="T63" s="20">
        <f>SUM(S63:$S$136)</f>
        <v>69778376035.206863</v>
      </c>
      <c r="U63" s="6">
        <f t="shared" si="21"/>
        <v>19.766695662673943</v>
      </c>
    </row>
    <row r="64" spans="1:21" ht="12.5">
      <c r="A64" s="21">
        <v>50</v>
      </c>
      <c r="B64" s="22">
        <f>Absterbeordnung!B58</f>
        <v>96240.908687189774</v>
      </c>
      <c r="C64" s="15">
        <f t="shared" si="14"/>
        <v>0.37152788212696192</v>
      </c>
      <c r="D64" s="14">
        <f t="shared" si="15"/>
        <v>35756.180978525947</v>
      </c>
      <c r="E64" s="14">
        <f>SUM(D64:$D$127)</f>
        <v>813880.9299030439</v>
      </c>
      <c r="F64" s="16">
        <f t="shared" si="16"/>
        <v>22.761964718542945</v>
      </c>
      <c r="G64" s="5"/>
      <c r="H64" s="14">
        <f t="shared" si="4"/>
        <v>96240.908687189774</v>
      </c>
      <c r="I64" s="15">
        <f t="shared" si="17"/>
        <v>0.37152788212696192</v>
      </c>
      <c r="J64" s="14">
        <f t="shared" si="18"/>
        <v>35756.180978525947</v>
      </c>
      <c r="K64" s="14">
        <f>SUM($J64:J$127)</f>
        <v>813880.9299030439</v>
      </c>
      <c r="L64" s="16">
        <f t="shared" si="19"/>
        <v>22.761964718542945</v>
      </c>
      <c r="M64" s="16"/>
      <c r="N64" s="6">
        <v>50</v>
      </c>
      <c r="O64" s="6">
        <f t="shared" si="13"/>
        <v>50</v>
      </c>
      <c r="P64" s="6">
        <f t="shared" si="8"/>
        <v>96240.908687189774</v>
      </c>
      <c r="Q64" s="6">
        <f t="shared" si="9"/>
        <v>96240.908687189774</v>
      </c>
      <c r="R64" s="5">
        <f t="shared" si="10"/>
        <v>96240.908687189774</v>
      </c>
      <c r="S64" s="5">
        <f t="shared" si="20"/>
        <v>3441207348.5569477</v>
      </c>
      <c r="T64" s="20">
        <f>SUM(S64:$S$136)</f>
        <v>66248277872.822945</v>
      </c>
      <c r="U64" s="6">
        <f t="shared" si="21"/>
        <v>19.251463559905453</v>
      </c>
    </row>
    <row r="65" spans="1:21" ht="12.5">
      <c r="A65" s="21">
        <v>51</v>
      </c>
      <c r="B65" s="22">
        <f>Absterbeordnung!B59</f>
        <v>95934.266152994081</v>
      </c>
      <c r="C65" s="15">
        <f t="shared" si="14"/>
        <v>0.36424302169309997</v>
      </c>
      <c r="D65" s="14">
        <f t="shared" si="15"/>
        <v>34943.386987476646</v>
      </c>
      <c r="E65" s="14">
        <f>SUM(D65:$D$127)</f>
        <v>778124.748924518</v>
      </c>
      <c r="F65" s="16">
        <f t="shared" si="16"/>
        <v>22.268154749949968</v>
      </c>
      <c r="G65" s="5"/>
      <c r="H65" s="14">
        <f t="shared" si="4"/>
        <v>95934.266152994081</v>
      </c>
      <c r="I65" s="15">
        <f t="shared" si="17"/>
        <v>0.36424302169309997</v>
      </c>
      <c r="J65" s="14">
        <f t="shared" si="18"/>
        <v>34943.386987476646</v>
      </c>
      <c r="K65" s="14">
        <f>SUM($J65:J$127)</f>
        <v>778124.748924518</v>
      </c>
      <c r="L65" s="16">
        <f t="shared" si="19"/>
        <v>22.268154749949968</v>
      </c>
      <c r="M65" s="16"/>
      <c r="N65" s="6">
        <v>51</v>
      </c>
      <c r="O65" s="6">
        <f t="shared" si="13"/>
        <v>51</v>
      </c>
      <c r="P65" s="6">
        <f t="shared" si="8"/>
        <v>95934.266152994081</v>
      </c>
      <c r="Q65" s="6">
        <f t="shared" si="9"/>
        <v>95934.266152994081</v>
      </c>
      <c r="R65" s="5">
        <f t="shared" si="10"/>
        <v>95934.266152994081</v>
      </c>
      <c r="S65" s="5">
        <f t="shared" si="20"/>
        <v>3352268187.5436544</v>
      </c>
      <c r="T65" s="20">
        <f>SUM(S65:$S$136)</f>
        <v>62807070524.265991</v>
      </c>
      <c r="U65" s="6">
        <f t="shared" si="21"/>
        <v>18.735693867705535</v>
      </c>
    </row>
    <row r="66" spans="1:21" ht="12.5">
      <c r="A66" s="21">
        <v>52</v>
      </c>
      <c r="B66" s="22">
        <f>Absterbeordnung!B60</f>
        <v>95607.214902648106</v>
      </c>
      <c r="C66" s="15">
        <f t="shared" si="14"/>
        <v>0.35710100165990188</v>
      </c>
      <c r="D66" s="14">
        <f t="shared" si="15"/>
        <v>34141.432207649137</v>
      </c>
      <c r="E66" s="14">
        <f>SUM(D66:$D$127)</f>
        <v>743181.36193704128</v>
      </c>
      <c r="F66" s="16">
        <f t="shared" si="16"/>
        <v>21.767726597319985</v>
      </c>
      <c r="G66" s="5"/>
      <c r="H66" s="14">
        <f t="shared" si="4"/>
        <v>95607.214902648106</v>
      </c>
      <c r="I66" s="15">
        <f t="shared" si="17"/>
        <v>0.35710100165990188</v>
      </c>
      <c r="J66" s="14">
        <f t="shared" si="18"/>
        <v>34141.432207649137</v>
      </c>
      <c r="K66" s="14">
        <f>SUM($J66:J$127)</f>
        <v>743181.36193704128</v>
      </c>
      <c r="L66" s="16">
        <f t="shared" si="19"/>
        <v>21.767726597319985</v>
      </c>
      <c r="M66" s="16"/>
      <c r="N66" s="6">
        <v>52</v>
      </c>
      <c r="O66" s="6">
        <f t="shared" si="13"/>
        <v>52</v>
      </c>
      <c r="P66" s="6">
        <f t="shared" si="8"/>
        <v>95607.214902648106</v>
      </c>
      <c r="Q66" s="6">
        <f t="shared" si="9"/>
        <v>95607.214902648106</v>
      </c>
      <c r="R66" s="5">
        <f t="shared" si="10"/>
        <v>95607.214902648106</v>
      </c>
      <c r="S66" s="5">
        <f t="shared" si="20"/>
        <v>3264167246.1609025</v>
      </c>
      <c r="T66" s="20">
        <f>SUM(S66:$S$136)</f>
        <v>59454802336.722336</v>
      </c>
      <c r="U66" s="6">
        <f t="shared" si="21"/>
        <v>18.214386044909048</v>
      </c>
    </row>
    <row r="67" spans="1:21" ht="12.5">
      <c r="A67" s="21">
        <v>53</v>
      </c>
      <c r="B67" s="22">
        <f>Absterbeordnung!B61</f>
        <v>95232.94779982022</v>
      </c>
      <c r="C67" s="15">
        <f t="shared" si="14"/>
        <v>0.35009902123519798</v>
      </c>
      <c r="D67" s="14">
        <f t="shared" si="15"/>
        <v>33340.961814059759</v>
      </c>
      <c r="E67" s="14">
        <f>SUM(D67:$D$127)</f>
        <v>709039.92972939229</v>
      </c>
      <c r="F67" s="16">
        <f t="shared" si="16"/>
        <v>21.266330997997567</v>
      </c>
      <c r="G67" s="5"/>
      <c r="H67" s="14">
        <f t="shared" si="4"/>
        <v>95232.94779982022</v>
      </c>
      <c r="I67" s="15">
        <f t="shared" si="17"/>
        <v>0.35009902123519798</v>
      </c>
      <c r="J67" s="14">
        <f t="shared" si="18"/>
        <v>33340.961814059759</v>
      </c>
      <c r="K67" s="14">
        <f>SUM($J67:J$127)</f>
        <v>709039.92972939229</v>
      </c>
      <c r="L67" s="16">
        <f t="shared" si="19"/>
        <v>21.266330997997567</v>
      </c>
      <c r="M67" s="16"/>
      <c r="N67" s="6">
        <v>53</v>
      </c>
      <c r="O67" s="6">
        <f t="shared" si="13"/>
        <v>53</v>
      </c>
      <c r="P67" s="6">
        <f t="shared" si="8"/>
        <v>95232.94779982022</v>
      </c>
      <c r="Q67" s="6">
        <f t="shared" si="9"/>
        <v>95232.94779982022</v>
      </c>
      <c r="R67" s="5">
        <f t="shared" si="10"/>
        <v>95232.94779982022</v>
      </c>
      <c r="S67" s="5">
        <f t="shared" si="20"/>
        <v>3175158076.034153</v>
      </c>
      <c r="T67" s="20">
        <f>SUM(S67:$S$136)</f>
        <v>56190635090.561432</v>
      </c>
      <c r="U67" s="6">
        <f t="shared" si="21"/>
        <v>17.696956732543175</v>
      </c>
    </row>
    <row r="68" spans="1:21" ht="12.5">
      <c r="A68" s="21">
        <v>54</v>
      </c>
      <c r="B68" s="22">
        <f>Absterbeordnung!B62</f>
        <v>94824.866548058155</v>
      </c>
      <c r="C68" s="15">
        <f t="shared" si="14"/>
        <v>0.34323433454431168</v>
      </c>
      <c r="D68" s="14">
        <f t="shared" si="15"/>
        <v>32547.149967875903</v>
      </c>
      <c r="E68" s="14">
        <f>SUM(D68:$D$127)</f>
        <v>675698.96791533264</v>
      </c>
      <c r="F68" s="16">
        <f t="shared" si="16"/>
        <v>20.760618628121012</v>
      </c>
      <c r="G68" s="5"/>
      <c r="H68" s="14">
        <f t="shared" si="4"/>
        <v>94824.866548058155</v>
      </c>
      <c r="I68" s="15">
        <f t="shared" si="17"/>
        <v>0.34323433454431168</v>
      </c>
      <c r="J68" s="14">
        <f t="shared" si="18"/>
        <v>32547.149967875903</v>
      </c>
      <c r="K68" s="14">
        <f>SUM($J68:J$127)</f>
        <v>675698.96791533264</v>
      </c>
      <c r="L68" s="16">
        <f t="shared" si="19"/>
        <v>20.760618628121012</v>
      </c>
      <c r="M68" s="16"/>
      <c r="N68" s="6">
        <v>54</v>
      </c>
      <c r="O68" s="6">
        <f t="shared" si="13"/>
        <v>54</v>
      </c>
      <c r="P68" s="6">
        <f t="shared" si="8"/>
        <v>94824.866548058155</v>
      </c>
      <c r="Q68" s="6">
        <f t="shared" si="9"/>
        <v>94824.866548058155</v>
      </c>
      <c r="R68" s="5">
        <f t="shared" si="10"/>
        <v>94824.866548058155</v>
      </c>
      <c r="S68" s="5">
        <f t="shared" si="20"/>
        <v>3086279152.2234678</v>
      </c>
      <c r="T68" s="20">
        <f>SUM(S68:$S$136)</f>
        <v>53015477014.527283</v>
      </c>
      <c r="U68" s="6">
        <f t="shared" si="21"/>
        <v>17.17779708174907</v>
      </c>
    </row>
    <row r="69" spans="1:21" ht="12.5">
      <c r="A69" s="21">
        <v>55</v>
      </c>
      <c r="B69" s="22">
        <f>Absterbeordnung!B63</f>
        <v>94386.58923737552</v>
      </c>
      <c r="C69" s="15">
        <f t="shared" si="14"/>
        <v>0.33650424955324687</v>
      </c>
      <c r="D69" s="14">
        <f t="shared" si="15"/>
        <v>31761.488379213617</v>
      </c>
      <c r="E69" s="14">
        <f>SUM(D69:$D$127)</f>
        <v>643151.81794745661</v>
      </c>
      <c r="F69" s="16">
        <f t="shared" si="16"/>
        <v>20.249423146314797</v>
      </c>
      <c r="G69" s="5"/>
      <c r="H69" s="14">
        <f t="shared" si="4"/>
        <v>94386.58923737552</v>
      </c>
      <c r="I69" s="15">
        <f t="shared" si="17"/>
        <v>0.33650424955324687</v>
      </c>
      <c r="J69" s="14">
        <f t="shared" si="18"/>
        <v>31761.488379213617</v>
      </c>
      <c r="K69" s="14">
        <f>SUM($J69:J$127)</f>
        <v>643151.81794745661</v>
      </c>
      <c r="L69" s="16">
        <f t="shared" si="19"/>
        <v>20.249423146314797</v>
      </c>
      <c r="M69" s="16"/>
      <c r="N69" s="6">
        <v>55</v>
      </c>
      <c r="O69" s="6">
        <f t="shared" si="13"/>
        <v>55</v>
      </c>
      <c r="P69" s="6">
        <f t="shared" si="8"/>
        <v>94386.58923737552</v>
      </c>
      <c r="Q69" s="6">
        <f t="shared" si="9"/>
        <v>94386.58923737552</v>
      </c>
      <c r="R69" s="5">
        <f t="shared" si="10"/>
        <v>94386.58923737552</v>
      </c>
      <c r="S69" s="5">
        <f t="shared" si="20"/>
        <v>2997858557.2165117</v>
      </c>
      <c r="T69" s="20">
        <f>SUM(S69:$S$136)</f>
        <v>49929197862.303818</v>
      </c>
      <c r="U69" s="6">
        <f t="shared" si="21"/>
        <v>16.654954498141063</v>
      </c>
    </row>
    <row r="70" spans="1:21" ht="12.5">
      <c r="A70" s="21">
        <v>56</v>
      </c>
      <c r="B70" s="22">
        <f>Absterbeordnung!B64</f>
        <v>93899.734252430513</v>
      </c>
      <c r="C70" s="15">
        <f t="shared" si="14"/>
        <v>0.3299061270129871</v>
      </c>
      <c r="D70" s="14">
        <f t="shared" si="15"/>
        <v>30978.097654768077</v>
      </c>
      <c r="E70" s="14">
        <f>SUM(D70:$D$127)</f>
        <v>611390.329568243</v>
      </c>
      <c r="F70" s="16">
        <f t="shared" si="16"/>
        <v>19.73621286825982</v>
      </c>
      <c r="G70" s="5"/>
      <c r="H70" s="14">
        <f t="shared" si="4"/>
        <v>93899.734252430513</v>
      </c>
      <c r="I70" s="15">
        <f t="shared" si="17"/>
        <v>0.3299061270129871</v>
      </c>
      <c r="J70" s="14">
        <f t="shared" si="18"/>
        <v>30978.097654768077</v>
      </c>
      <c r="K70" s="14">
        <f>SUM($J70:J$127)</f>
        <v>611390.329568243</v>
      </c>
      <c r="L70" s="16">
        <f t="shared" si="19"/>
        <v>19.73621286825982</v>
      </c>
      <c r="M70" s="16"/>
      <c r="N70" s="6">
        <v>56</v>
      </c>
      <c r="O70" s="6">
        <f t="shared" si="13"/>
        <v>56</v>
      </c>
      <c r="P70" s="6">
        <f t="shared" si="8"/>
        <v>93899.734252430513</v>
      </c>
      <c r="Q70" s="6">
        <f t="shared" si="9"/>
        <v>93899.734252430513</v>
      </c>
      <c r="R70" s="5">
        <f t="shared" si="10"/>
        <v>93899.734252430513</v>
      </c>
      <c r="S70" s="5">
        <f t="shared" si="20"/>
        <v>2908835137.4285636</v>
      </c>
      <c r="T70" s="20">
        <f>SUM(S70:$S$136)</f>
        <v>46931339305.087303</v>
      </c>
      <c r="U70" s="6">
        <f t="shared" si="21"/>
        <v>16.134066417588393</v>
      </c>
    </row>
    <row r="71" spans="1:21" ht="12.5">
      <c r="A71" s="21">
        <v>57</v>
      </c>
      <c r="B71" s="22">
        <f>Absterbeordnung!B65</f>
        <v>93366.34282694319</v>
      </c>
      <c r="C71" s="15">
        <f t="shared" si="14"/>
        <v>0.32343737942449713</v>
      </c>
      <c r="D71" s="14">
        <f t="shared" si="15"/>
        <v>30198.165250395701</v>
      </c>
      <c r="E71" s="14">
        <f>SUM(D71:$D$127)</f>
        <v>580412.23191347497</v>
      </c>
      <c r="F71" s="16">
        <f t="shared" si="16"/>
        <v>19.220115762028605</v>
      </c>
      <c r="G71" s="5"/>
      <c r="H71" s="14">
        <f t="shared" si="4"/>
        <v>93366.34282694319</v>
      </c>
      <c r="I71" s="15">
        <f t="shared" si="17"/>
        <v>0.32343737942449713</v>
      </c>
      <c r="J71" s="14">
        <f t="shared" si="18"/>
        <v>30198.165250395701</v>
      </c>
      <c r="K71" s="14">
        <f>SUM($J71:J$127)</f>
        <v>580412.23191347497</v>
      </c>
      <c r="L71" s="16">
        <f t="shared" si="19"/>
        <v>19.220115762028605</v>
      </c>
      <c r="M71" s="16"/>
      <c r="N71" s="6">
        <v>57</v>
      </c>
      <c r="O71" s="6">
        <f t="shared" si="13"/>
        <v>57</v>
      </c>
      <c r="P71" s="6">
        <f t="shared" si="8"/>
        <v>93366.34282694319</v>
      </c>
      <c r="Q71" s="6">
        <f t="shared" si="9"/>
        <v>93366.34282694319</v>
      </c>
      <c r="R71" s="5">
        <f t="shared" si="10"/>
        <v>93366.34282694319</v>
      </c>
      <c r="S71" s="5">
        <f t="shared" si="20"/>
        <v>2819492249.5131278</v>
      </c>
      <c r="T71" s="20">
        <f>SUM(S71:$S$136)</f>
        <v>44022504167.658745</v>
      </c>
      <c r="U71" s="6">
        <f t="shared" si="21"/>
        <v>15.613628367043955</v>
      </c>
    </row>
    <row r="72" spans="1:21" ht="12.5">
      <c r="A72" s="21">
        <v>58</v>
      </c>
      <c r="B72" s="22">
        <f>Absterbeordnung!B66</f>
        <v>92777.251644985081</v>
      </c>
      <c r="C72" s="15">
        <f t="shared" si="14"/>
        <v>0.31709547002401678</v>
      </c>
      <c r="D72" s="14">
        <f t="shared" si="15"/>
        <v>29419.24621790303</v>
      </c>
      <c r="E72" s="14">
        <f>SUM(D72:$D$127)</f>
        <v>550214.06666307931</v>
      </c>
      <c r="F72" s="16">
        <f t="shared" si="16"/>
        <v>18.702520879962162</v>
      </c>
      <c r="G72" s="5"/>
      <c r="H72" s="14">
        <f t="shared" si="4"/>
        <v>92777.251644985081</v>
      </c>
      <c r="I72" s="15">
        <f t="shared" si="17"/>
        <v>0.31709547002401678</v>
      </c>
      <c r="J72" s="14">
        <f t="shared" si="18"/>
        <v>29419.24621790303</v>
      </c>
      <c r="K72" s="14">
        <f>SUM($J72:J$127)</f>
        <v>550214.06666307931</v>
      </c>
      <c r="L72" s="16">
        <f t="shared" si="19"/>
        <v>18.702520879962162</v>
      </c>
      <c r="M72" s="16"/>
      <c r="N72" s="6">
        <v>58</v>
      </c>
      <c r="O72" s="6">
        <f t="shared" si="13"/>
        <v>58</v>
      </c>
      <c r="P72" s="6">
        <f t="shared" si="8"/>
        <v>92777.251644985081</v>
      </c>
      <c r="Q72" s="6">
        <f t="shared" si="9"/>
        <v>92777.251644985081</v>
      </c>
      <c r="R72" s="5">
        <f t="shared" si="10"/>
        <v>92777.251644985081</v>
      </c>
      <c r="S72" s="5">
        <f t="shared" si="20"/>
        <v>2729436809.5641646</v>
      </c>
      <c r="T72" s="20">
        <f>SUM(S72:$S$136)</f>
        <v>41203011918.145615</v>
      </c>
      <c r="U72" s="6">
        <f t="shared" si="21"/>
        <v>15.095792572946539</v>
      </c>
    </row>
    <row r="73" spans="1:21" ht="12.5">
      <c r="A73" s="21">
        <v>59</v>
      </c>
      <c r="B73" s="22">
        <f>Absterbeordnung!B67</f>
        <v>92118.631210040869</v>
      </c>
      <c r="C73" s="15">
        <f t="shared" si="14"/>
        <v>0.3108779117882518</v>
      </c>
      <c r="D73" s="14">
        <f t="shared" si="15"/>
        <v>28637.647707369586</v>
      </c>
      <c r="E73" s="14">
        <f>SUM(D73:$D$127)</f>
        <v>520794.82044517633</v>
      </c>
      <c r="F73" s="16">
        <f t="shared" si="16"/>
        <v>18.185670337412365</v>
      </c>
      <c r="G73" s="5"/>
      <c r="H73" s="14">
        <f t="shared" si="4"/>
        <v>92118.631210040869</v>
      </c>
      <c r="I73" s="15">
        <f t="shared" si="17"/>
        <v>0.3108779117882518</v>
      </c>
      <c r="J73" s="14">
        <f t="shared" si="18"/>
        <v>28637.647707369586</v>
      </c>
      <c r="K73" s="14">
        <f>SUM($J73:J$127)</f>
        <v>520794.82044517633</v>
      </c>
      <c r="L73" s="16">
        <f t="shared" si="19"/>
        <v>18.185670337412365</v>
      </c>
      <c r="M73" s="16"/>
      <c r="N73" s="6">
        <v>59</v>
      </c>
      <c r="O73" s="6">
        <f t="shared" si="13"/>
        <v>59</v>
      </c>
      <c r="P73" s="6">
        <f t="shared" si="8"/>
        <v>92118.631210040869</v>
      </c>
      <c r="Q73" s="6">
        <f t="shared" si="9"/>
        <v>92118.631210040869</v>
      </c>
      <c r="R73" s="5">
        <f t="shared" si="10"/>
        <v>92118.631210040869</v>
      </c>
      <c r="S73" s="5">
        <f t="shared" si="20"/>
        <v>2638060907.8782511</v>
      </c>
      <c r="T73" s="20">
        <f>SUM(S73:$S$136)</f>
        <v>38473575108.581444</v>
      </c>
      <c r="U73" s="6">
        <f t="shared" si="21"/>
        <v>14.584035946131777</v>
      </c>
    </row>
    <row r="74" spans="1:21" ht="12.5">
      <c r="A74" s="21">
        <v>60</v>
      </c>
      <c r="B74" s="22">
        <f>Absterbeordnung!B68</f>
        <v>91391.672303786632</v>
      </c>
      <c r="C74" s="15">
        <f t="shared" si="14"/>
        <v>0.30478226645907031</v>
      </c>
      <c r="D74" s="14">
        <f t="shared" si="15"/>
        <v>27854.561020232733</v>
      </c>
      <c r="E74" s="14">
        <f>SUM(D74:$D$127)</f>
        <v>492157.17273780674</v>
      </c>
      <c r="F74" s="16">
        <f t="shared" si="16"/>
        <v>17.668818129293737</v>
      </c>
      <c r="G74" s="5"/>
      <c r="H74" s="14">
        <f t="shared" si="4"/>
        <v>91391.672303786632</v>
      </c>
      <c r="I74" s="15">
        <f t="shared" si="17"/>
        <v>0.30478226645907031</v>
      </c>
      <c r="J74" s="14">
        <f t="shared" si="18"/>
        <v>27854.561020232733</v>
      </c>
      <c r="K74" s="14">
        <f>SUM($J74:J$127)</f>
        <v>492157.17273780674</v>
      </c>
      <c r="L74" s="16">
        <f t="shared" si="19"/>
        <v>17.668818129293737</v>
      </c>
      <c r="M74" s="16"/>
      <c r="N74" s="6">
        <v>60</v>
      </c>
      <c r="O74" s="6">
        <f t="shared" si="13"/>
        <v>60</v>
      </c>
      <c r="P74" s="6">
        <f t="shared" si="8"/>
        <v>91391.672303786632</v>
      </c>
      <c r="Q74" s="6">
        <f t="shared" si="9"/>
        <v>91391.672303786632</v>
      </c>
      <c r="R74" s="5">
        <f t="shared" si="10"/>
        <v>91391.672303786632</v>
      </c>
      <c r="S74" s="5">
        <f t="shared" si="20"/>
        <v>2545674912.9269385</v>
      </c>
      <c r="T74" s="20">
        <f>SUM(S74:$S$136)</f>
        <v>35835514200.703194</v>
      </c>
      <c r="U74" s="6">
        <f t="shared" si="21"/>
        <v>14.077019032842895</v>
      </c>
    </row>
    <row r="75" spans="1:21" ht="12.5">
      <c r="A75" s="21">
        <v>61</v>
      </c>
      <c r="B75" s="22">
        <f>Absterbeordnung!B69</f>
        <v>90582.562334416216</v>
      </c>
      <c r="C75" s="15">
        <f t="shared" si="14"/>
        <v>0.29880614358732388</v>
      </c>
      <c r="D75" s="14">
        <f t="shared" si="15"/>
        <v>27066.626127405289</v>
      </c>
      <c r="E75" s="14">
        <f>SUM(D75:$D$127)</f>
        <v>464302.61171757401</v>
      </c>
      <c r="F75" s="16">
        <f t="shared" si="16"/>
        <v>17.154063071328345</v>
      </c>
      <c r="G75" s="5"/>
      <c r="H75" s="14">
        <f t="shared" si="4"/>
        <v>90582.562334416216</v>
      </c>
      <c r="I75" s="15">
        <f t="shared" si="17"/>
        <v>0.29880614358732388</v>
      </c>
      <c r="J75" s="14">
        <f t="shared" si="18"/>
        <v>27066.626127405289</v>
      </c>
      <c r="K75" s="14">
        <f>SUM($J75:J$127)</f>
        <v>464302.61171757401</v>
      </c>
      <c r="L75" s="16">
        <f t="shared" si="19"/>
        <v>17.154063071328345</v>
      </c>
      <c r="M75" s="16"/>
      <c r="N75" s="6">
        <v>61</v>
      </c>
      <c r="O75" s="6">
        <f t="shared" si="13"/>
        <v>61</v>
      </c>
      <c r="P75" s="6">
        <f t="shared" si="8"/>
        <v>90582.562334416216</v>
      </c>
      <c r="Q75" s="6">
        <f t="shared" si="9"/>
        <v>90582.562334416216</v>
      </c>
      <c r="R75" s="5">
        <f t="shared" si="10"/>
        <v>90582.562334416216</v>
      </c>
      <c r="S75" s="5">
        <f t="shared" si="20"/>
        <v>2451764348.3680282</v>
      </c>
      <c r="T75" s="20">
        <f>SUM(S75:$S$136)</f>
        <v>33289839287.776249</v>
      </c>
      <c r="U75" s="6">
        <f t="shared" si="21"/>
        <v>13.57791147829318</v>
      </c>
    </row>
    <row r="76" spans="1:21" ht="12.5">
      <c r="A76" s="21">
        <v>62</v>
      </c>
      <c r="B76" s="22">
        <f>Absterbeordnung!B70</f>
        <v>89691.809473174406</v>
      </c>
      <c r="C76" s="15">
        <f t="shared" si="14"/>
        <v>0.29294719959541554</v>
      </c>
      <c r="D76" s="14">
        <f t="shared" si="15"/>
        <v>26274.964411812005</v>
      </c>
      <c r="E76" s="14">
        <f>SUM(D76:$D$127)</f>
        <v>437235.98559016868</v>
      </c>
      <c r="F76" s="16">
        <f t="shared" si="16"/>
        <v>16.640783170522877</v>
      </c>
      <c r="G76" s="5"/>
      <c r="H76" s="14">
        <f t="shared" si="4"/>
        <v>89691.809473174406</v>
      </c>
      <c r="I76" s="15">
        <f t="shared" si="17"/>
        <v>0.29294719959541554</v>
      </c>
      <c r="J76" s="14">
        <f t="shared" si="18"/>
        <v>26274.964411812005</v>
      </c>
      <c r="K76" s="14">
        <f>SUM($J76:J$127)</f>
        <v>437235.98559016868</v>
      </c>
      <c r="L76" s="16">
        <f t="shared" si="19"/>
        <v>16.640783170522877</v>
      </c>
      <c r="M76" s="16"/>
      <c r="N76" s="6">
        <v>62</v>
      </c>
      <c r="O76" s="6">
        <f t="shared" si="13"/>
        <v>62</v>
      </c>
      <c r="P76" s="6">
        <f t="shared" si="8"/>
        <v>89691.809473174406</v>
      </c>
      <c r="Q76" s="6">
        <f t="shared" si="9"/>
        <v>89691.809473174406</v>
      </c>
      <c r="R76" s="5">
        <f t="shared" si="10"/>
        <v>89691.809473174406</v>
      </c>
      <c r="S76" s="5">
        <f t="shared" si="20"/>
        <v>2356649101.9386802</v>
      </c>
      <c r="T76" s="20">
        <f>SUM(S76:$S$136)</f>
        <v>30838074939.408222</v>
      </c>
      <c r="U76" s="6">
        <f t="shared" si="21"/>
        <v>13.08556072859532</v>
      </c>
    </row>
    <row r="77" spans="1:21" ht="12.5">
      <c r="A77" s="21">
        <v>63</v>
      </c>
      <c r="B77" s="22">
        <f>Absterbeordnung!B71</f>
        <v>88704.303852382902</v>
      </c>
      <c r="C77" s="15">
        <f t="shared" si="14"/>
        <v>0.28720313685825061</v>
      </c>
      <c r="D77" s="14">
        <f t="shared" si="15"/>
        <v>25476.154319231773</v>
      </c>
      <c r="E77" s="14">
        <f>SUM(D77:$D$127)</f>
        <v>410961.02117835666</v>
      </c>
      <c r="F77" s="16">
        <f t="shared" si="16"/>
        <v>16.131203164683495</v>
      </c>
      <c r="G77" s="5"/>
      <c r="H77" s="14">
        <f t="shared" si="4"/>
        <v>88704.303852382902</v>
      </c>
      <c r="I77" s="15">
        <f t="shared" si="17"/>
        <v>0.28720313685825061</v>
      </c>
      <c r="J77" s="14">
        <f t="shared" si="18"/>
        <v>25476.154319231773</v>
      </c>
      <c r="K77" s="14">
        <f>SUM($J77:J$127)</f>
        <v>410961.02117835666</v>
      </c>
      <c r="L77" s="16">
        <f t="shared" si="19"/>
        <v>16.131203164683495</v>
      </c>
      <c r="M77" s="16"/>
      <c r="N77" s="6">
        <v>63</v>
      </c>
      <c r="O77" s="6">
        <f t="shared" si="13"/>
        <v>63</v>
      </c>
      <c r="P77" s="6">
        <f t="shared" si="8"/>
        <v>88704.303852382902</v>
      </c>
      <c r="Q77" s="6">
        <f t="shared" si="9"/>
        <v>88704.303852382902</v>
      </c>
      <c r="R77" s="5">
        <f t="shared" si="10"/>
        <v>88704.303852382902</v>
      </c>
      <c r="S77" s="5">
        <f t="shared" si="20"/>
        <v>2259844533.7233324</v>
      </c>
      <c r="T77" s="20">
        <f>SUM(S77:$S$136)</f>
        <v>28481425837.46954</v>
      </c>
      <c r="U77" s="6">
        <f t="shared" si="21"/>
        <v>12.603267796720239</v>
      </c>
    </row>
    <row r="78" spans="1:21" ht="12.5">
      <c r="A78" s="21">
        <v>64</v>
      </c>
      <c r="B78" s="22">
        <f>Absterbeordnung!B72</f>
        <v>87621.015770954313</v>
      </c>
      <c r="C78" s="15">
        <f t="shared" si="14"/>
        <v>0.28157170280220639</v>
      </c>
      <c r="D78" s="14">
        <f t="shared" si="15"/>
        <v>24671.598611886588</v>
      </c>
      <c r="E78" s="14">
        <f>SUM(D78:$D$127)</f>
        <v>385484.86685912486</v>
      </c>
      <c r="F78" s="16">
        <f t="shared" si="16"/>
        <v>15.624640823777069</v>
      </c>
      <c r="G78" s="5"/>
      <c r="H78" s="14">
        <f t="shared" si="4"/>
        <v>87621.015770954313</v>
      </c>
      <c r="I78" s="15">
        <f t="shared" si="17"/>
        <v>0.28157170280220639</v>
      </c>
      <c r="J78" s="14">
        <f t="shared" si="18"/>
        <v>24671.598611886588</v>
      </c>
      <c r="K78" s="14">
        <f>SUM($J78:J$127)</f>
        <v>385484.86685912486</v>
      </c>
      <c r="L78" s="16">
        <f t="shared" si="19"/>
        <v>15.624640823777069</v>
      </c>
      <c r="M78" s="16"/>
      <c r="N78" s="6">
        <v>64</v>
      </c>
      <c r="O78" s="6">
        <f t="shared" ref="O78:O109" si="22">N78+$B$3</f>
        <v>64</v>
      </c>
      <c r="P78" s="6">
        <f t="shared" si="8"/>
        <v>87621.015770954313</v>
      </c>
      <c r="Q78" s="6">
        <f t="shared" si="9"/>
        <v>87621.015770954313</v>
      </c>
      <c r="R78" s="5">
        <f t="shared" si="10"/>
        <v>87621.015770954313</v>
      </c>
      <c r="S78" s="5">
        <f t="shared" si="20"/>
        <v>2161750531.0667691</v>
      </c>
      <c r="T78" s="20">
        <f>SUM(S78:$S$136)</f>
        <v>26221581303.746212</v>
      </c>
      <c r="U78" s="6">
        <f t="shared" si="21"/>
        <v>12.129790615019083</v>
      </c>
    </row>
    <row r="79" spans="1:21" ht="12.5">
      <c r="A79" s="21">
        <v>65</v>
      </c>
      <c r="B79" s="22">
        <f>Absterbeordnung!B73</f>
        <v>86427.524700772177</v>
      </c>
      <c r="C79" s="15">
        <f t="shared" ref="C79:C110" si="23">1/(((1+($B$5/100))^A79))</f>
        <v>0.27605068902177099</v>
      </c>
      <c r="D79" s="14">
        <f t="shared" ref="D79:D110" si="24">B79*C79</f>
        <v>23858.37774409429</v>
      </c>
      <c r="E79" s="14">
        <f>SUM(D79:$D$127)</f>
        <v>360813.2682472383</v>
      </c>
      <c r="F79" s="16">
        <f t="shared" ref="F79:F110" si="25">E79/D79</f>
        <v>15.123126648313342</v>
      </c>
      <c r="G79" s="5"/>
      <c r="H79" s="14">
        <f t="shared" ref="H79:H127" si="26">B79</f>
        <v>86427.524700772177</v>
      </c>
      <c r="I79" s="15">
        <f t="shared" ref="I79:I110" si="27">1/(((1+($B$5/100))^A79))</f>
        <v>0.27605068902177099</v>
      </c>
      <c r="J79" s="14">
        <f t="shared" ref="J79:J110" si="28">H79*I79</f>
        <v>23858.37774409429</v>
      </c>
      <c r="K79" s="14">
        <f>SUM($J79:J$127)</f>
        <v>360813.2682472383</v>
      </c>
      <c r="L79" s="16">
        <f t="shared" ref="L79:L110" si="29">K79/J79</f>
        <v>15.123126648313342</v>
      </c>
      <c r="M79" s="16"/>
      <c r="N79" s="6">
        <v>65</v>
      </c>
      <c r="O79" s="6">
        <f t="shared" si="22"/>
        <v>65</v>
      </c>
      <c r="P79" s="6">
        <f t="shared" ref="P79:P127" si="30">B79</f>
        <v>86427.524700772177</v>
      </c>
      <c r="Q79" s="6">
        <f t="shared" ref="Q79:Q127" si="31">B79</f>
        <v>86427.524700772177</v>
      </c>
      <c r="R79" s="5">
        <f t="shared" ref="R79:R136" si="32">LOOKUP(N79,$O$14:$O$136,$Q$14:$Q$136)</f>
        <v>86427.524700772177</v>
      </c>
      <c r="S79" s="5">
        <f t="shared" ref="S79:S110" si="33">P79*R79*I79</f>
        <v>2062020531.7980626</v>
      </c>
      <c r="T79" s="20">
        <f>SUM(S79:$S$136)</f>
        <v>24059830772.67944</v>
      </c>
      <c r="U79" s="6">
        <f t="shared" ref="U79:U110" si="34">T79/S79</f>
        <v>11.66808496892099</v>
      </c>
    </row>
    <row r="80" spans="1:21" ht="12.5">
      <c r="A80" s="21">
        <v>66</v>
      </c>
      <c r="B80" s="22">
        <f>Absterbeordnung!B74</f>
        <v>85135.329930941924</v>
      </c>
      <c r="C80" s="15">
        <f t="shared" si="23"/>
        <v>0.27063793041350098</v>
      </c>
      <c r="D80" s="14">
        <f t="shared" si="24"/>
        <v>23040.849497580708</v>
      </c>
      <c r="E80" s="14">
        <f>SUM(D80:$D$127)</f>
        <v>336954.89050314401</v>
      </c>
      <c r="F80" s="16">
        <f t="shared" si="25"/>
        <v>14.624239029838041</v>
      </c>
      <c r="G80" s="5"/>
      <c r="H80" s="14">
        <f t="shared" si="26"/>
        <v>85135.329930941924</v>
      </c>
      <c r="I80" s="15">
        <f t="shared" si="27"/>
        <v>0.27063793041350098</v>
      </c>
      <c r="J80" s="14">
        <f t="shared" si="28"/>
        <v>23040.849497580708</v>
      </c>
      <c r="K80" s="14">
        <f>SUM($J80:J$127)</f>
        <v>336954.89050314401</v>
      </c>
      <c r="L80" s="16">
        <f t="shared" si="29"/>
        <v>14.624239029838041</v>
      </c>
      <c r="M80" s="16"/>
      <c r="N80" s="6">
        <v>66</v>
      </c>
      <c r="O80" s="6">
        <f t="shared" si="22"/>
        <v>66</v>
      </c>
      <c r="P80" s="6">
        <f t="shared" si="30"/>
        <v>85135.329930941924</v>
      </c>
      <c r="Q80" s="6">
        <f t="shared" si="31"/>
        <v>85135.329930941924</v>
      </c>
      <c r="R80" s="5">
        <f t="shared" si="32"/>
        <v>85135.329930941924</v>
      </c>
      <c r="S80" s="5">
        <f t="shared" si="33"/>
        <v>1961590323.865711</v>
      </c>
      <c r="T80" s="20">
        <f>SUM(S80:$S$136)</f>
        <v>21997810240.881374</v>
      </c>
      <c r="U80" s="6">
        <f t="shared" si="34"/>
        <v>11.214273425620409</v>
      </c>
    </row>
    <row r="81" spans="1:21" ht="12.5">
      <c r="A81" s="21">
        <v>67</v>
      </c>
      <c r="B81" s="22">
        <f>Absterbeordnung!B75</f>
        <v>83748.460360457713</v>
      </c>
      <c r="C81" s="15">
        <f t="shared" si="23"/>
        <v>0.26533130432696173</v>
      </c>
      <c r="D81" s="14">
        <f t="shared" si="24"/>
        <v>22221.088222815095</v>
      </c>
      <c r="E81" s="14">
        <f>SUM(D81:$D$127)</f>
        <v>313914.04100556328</v>
      </c>
      <c r="F81" s="16">
        <f t="shared" si="25"/>
        <v>14.126852738168683</v>
      </c>
      <c r="G81" s="5"/>
      <c r="H81" s="14">
        <f t="shared" si="26"/>
        <v>83748.460360457713</v>
      </c>
      <c r="I81" s="15">
        <f t="shared" si="27"/>
        <v>0.26533130432696173</v>
      </c>
      <c r="J81" s="14">
        <f t="shared" si="28"/>
        <v>22221.088222815095</v>
      </c>
      <c r="K81" s="14">
        <f>SUM($J81:J$127)</f>
        <v>313914.04100556328</v>
      </c>
      <c r="L81" s="16">
        <f t="shared" si="29"/>
        <v>14.126852738168683</v>
      </c>
      <c r="M81" s="16"/>
      <c r="N81" s="6">
        <v>67</v>
      </c>
      <c r="O81" s="6">
        <f t="shared" si="22"/>
        <v>67</v>
      </c>
      <c r="P81" s="6">
        <f t="shared" si="30"/>
        <v>83748.460360457713</v>
      </c>
      <c r="Q81" s="6">
        <f t="shared" si="31"/>
        <v>83748.460360457713</v>
      </c>
      <c r="R81" s="5">
        <f t="shared" si="32"/>
        <v>83748.460360457713</v>
      </c>
      <c r="S81" s="5">
        <f t="shared" si="33"/>
        <v>1860981926.1946638</v>
      </c>
      <c r="T81" s="20">
        <f>SUM(S81:$S$136)</f>
        <v>20036219917.015663</v>
      </c>
      <c r="U81" s="6">
        <f t="shared" si="34"/>
        <v>10.76647743591241</v>
      </c>
    </row>
    <row r="82" spans="1:21" ht="12.5">
      <c r="A82" s="21">
        <v>68</v>
      </c>
      <c r="B82" s="22">
        <f>Absterbeordnung!B76</f>
        <v>82251.199476519178</v>
      </c>
      <c r="C82" s="15">
        <f t="shared" si="23"/>
        <v>0.26012872973231543</v>
      </c>
      <c r="D82" s="14">
        <f t="shared" si="24"/>
        <v>21395.900038786222</v>
      </c>
      <c r="E82" s="14">
        <f>SUM(D82:$D$127)</f>
        <v>291692.95278274815</v>
      </c>
      <c r="F82" s="16">
        <f t="shared" si="25"/>
        <v>13.633123741182693</v>
      </c>
      <c r="G82" s="5"/>
      <c r="H82" s="14">
        <f t="shared" si="26"/>
        <v>82251.199476519178</v>
      </c>
      <c r="I82" s="15">
        <f t="shared" si="27"/>
        <v>0.26012872973231543</v>
      </c>
      <c r="J82" s="14">
        <f t="shared" si="28"/>
        <v>21395.900038786222</v>
      </c>
      <c r="K82" s="14">
        <f>SUM($J82:J$127)</f>
        <v>291692.95278274815</v>
      </c>
      <c r="L82" s="16">
        <f t="shared" si="29"/>
        <v>13.633123741182693</v>
      </c>
      <c r="M82" s="16"/>
      <c r="N82" s="6">
        <v>68</v>
      </c>
      <c r="O82" s="6">
        <f t="shared" si="22"/>
        <v>68</v>
      </c>
      <c r="P82" s="6">
        <f t="shared" si="30"/>
        <v>82251.199476519178</v>
      </c>
      <c r="Q82" s="6">
        <f t="shared" si="31"/>
        <v>82251.199476519178</v>
      </c>
      <c r="R82" s="5">
        <f t="shared" si="32"/>
        <v>82251.199476519178</v>
      </c>
      <c r="S82" s="5">
        <f t="shared" si="33"/>
        <v>1759838442.06987</v>
      </c>
      <c r="T82" s="20">
        <f>SUM(S82:$S$136)</f>
        <v>18175237990.821003</v>
      </c>
      <c r="U82" s="6">
        <f t="shared" si="34"/>
        <v>10.3277877993413</v>
      </c>
    </row>
    <row r="83" spans="1:21" ht="12.5">
      <c r="A83" s="21">
        <v>69</v>
      </c>
      <c r="B83" s="22">
        <f>Absterbeordnung!B77</f>
        <v>80657.657886356261</v>
      </c>
      <c r="C83" s="15">
        <f t="shared" si="23"/>
        <v>0.25502816640423082</v>
      </c>
      <c r="D83" s="14">
        <f t="shared" si="24"/>
        <v>20569.974597217184</v>
      </c>
      <c r="E83" s="14">
        <f>SUM(D83:$D$127)</f>
        <v>270297.05274396192</v>
      </c>
      <c r="F83" s="16">
        <f t="shared" si="25"/>
        <v>13.140368816037777</v>
      </c>
      <c r="G83" s="5"/>
      <c r="H83" s="14">
        <f t="shared" si="26"/>
        <v>80657.657886356261</v>
      </c>
      <c r="I83" s="15">
        <f t="shared" si="27"/>
        <v>0.25502816640423082</v>
      </c>
      <c r="J83" s="14">
        <f t="shared" si="28"/>
        <v>20569.974597217184</v>
      </c>
      <c r="K83" s="14">
        <f>SUM($J83:J$127)</f>
        <v>270297.05274396192</v>
      </c>
      <c r="L83" s="16">
        <f t="shared" si="29"/>
        <v>13.140368816037777</v>
      </c>
      <c r="M83" s="16"/>
      <c r="N83" s="6">
        <v>69</v>
      </c>
      <c r="O83" s="6">
        <f t="shared" si="22"/>
        <v>69</v>
      </c>
      <c r="P83" s="6">
        <f t="shared" si="30"/>
        <v>80657.657886356261</v>
      </c>
      <c r="Q83" s="6">
        <f t="shared" si="31"/>
        <v>80657.657886356261</v>
      </c>
      <c r="R83" s="5">
        <f t="shared" si="32"/>
        <v>80657.657886356261</v>
      </c>
      <c r="S83" s="5">
        <f t="shared" si="33"/>
        <v>1659125973.7933826</v>
      </c>
      <c r="T83" s="20">
        <f>SUM(S83:$S$136)</f>
        <v>16415399548.751137</v>
      </c>
      <c r="U83" s="6">
        <f t="shared" si="34"/>
        <v>9.8940043179598902</v>
      </c>
    </row>
    <row r="84" spans="1:21" ht="12.5">
      <c r="A84" s="21">
        <v>70</v>
      </c>
      <c r="B84" s="22">
        <f>Absterbeordnung!B78</f>
        <v>78945.104053171744</v>
      </c>
      <c r="C84" s="15">
        <f t="shared" si="23"/>
        <v>0.25002761412179492</v>
      </c>
      <c r="D84" s="14">
        <f t="shared" si="24"/>
        <v>19738.456013011371</v>
      </c>
      <c r="E84" s="14">
        <f>SUM(D84:$D$127)</f>
        <v>249727.07814674469</v>
      </c>
      <c r="F84" s="16">
        <f t="shared" si="25"/>
        <v>12.651804071307673</v>
      </c>
      <c r="G84" s="5"/>
      <c r="H84" s="14">
        <f t="shared" si="26"/>
        <v>78945.104053171744</v>
      </c>
      <c r="I84" s="15">
        <f t="shared" si="27"/>
        <v>0.25002761412179492</v>
      </c>
      <c r="J84" s="14">
        <f t="shared" si="28"/>
        <v>19738.456013011371</v>
      </c>
      <c r="K84" s="14">
        <f>SUM($J84:J$127)</f>
        <v>249727.07814674469</v>
      </c>
      <c r="L84" s="16">
        <f t="shared" si="29"/>
        <v>12.651804071307673</v>
      </c>
      <c r="M84" s="16"/>
      <c r="N84" s="6">
        <v>70</v>
      </c>
      <c r="O84" s="6">
        <f t="shared" si="22"/>
        <v>70</v>
      </c>
      <c r="P84" s="6">
        <f t="shared" si="30"/>
        <v>78945.104053171744</v>
      </c>
      <c r="Q84" s="6">
        <f t="shared" si="31"/>
        <v>78945.104053171744</v>
      </c>
      <c r="R84" s="5">
        <f t="shared" si="32"/>
        <v>78945.104053171744</v>
      </c>
      <c r="S84" s="5">
        <f t="shared" si="33"/>
        <v>1558254463.7961364</v>
      </c>
      <c r="T84" s="20">
        <f>SUM(S84:$S$136)</f>
        <v>14756273574.957754</v>
      </c>
      <c r="U84" s="6">
        <f t="shared" si="34"/>
        <v>9.469745742944518</v>
      </c>
    </row>
    <row r="85" spans="1:21" ht="12.5">
      <c r="A85" s="21">
        <v>71</v>
      </c>
      <c r="B85" s="22">
        <f>Absterbeordnung!B79</f>
        <v>77147.804204493063</v>
      </c>
      <c r="C85" s="15">
        <f t="shared" si="23"/>
        <v>0.24512511188411268</v>
      </c>
      <c r="D85" s="14">
        <f t="shared" si="24"/>
        <v>18910.86413723998</v>
      </c>
      <c r="E85" s="14">
        <f>SUM(D85:$D$127)</f>
        <v>229988.6221337333</v>
      </c>
      <c r="F85" s="16">
        <f t="shared" si="25"/>
        <v>12.161719341044343</v>
      </c>
      <c r="G85" s="5"/>
      <c r="H85" s="14">
        <f t="shared" si="26"/>
        <v>77147.804204493063</v>
      </c>
      <c r="I85" s="15">
        <f t="shared" si="27"/>
        <v>0.24512511188411268</v>
      </c>
      <c r="J85" s="14">
        <f t="shared" si="28"/>
        <v>18910.86413723998</v>
      </c>
      <c r="K85" s="14">
        <f>SUM($J85:J$127)</f>
        <v>229988.6221337333</v>
      </c>
      <c r="L85" s="16">
        <f t="shared" si="29"/>
        <v>12.161719341044343</v>
      </c>
      <c r="M85" s="16"/>
      <c r="N85" s="6">
        <v>71</v>
      </c>
      <c r="O85" s="6">
        <f t="shared" si="22"/>
        <v>71</v>
      </c>
      <c r="P85" s="6">
        <f t="shared" si="30"/>
        <v>77147.804204493063</v>
      </c>
      <c r="Q85" s="6">
        <f t="shared" si="31"/>
        <v>77147.804204493063</v>
      </c>
      <c r="R85" s="5">
        <f t="shared" si="32"/>
        <v>77147.804204493063</v>
      </c>
      <c r="S85" s="5">
        <f t="shared" si="33"/>
        <v>1458931643.7975597</v>
      </c>
      <c r="T85" s="20">
        <f>SUM(S85:$S$136)</f>
        <v>13198019111.161615</v>
      </c>
      <c r="U85" s="6">
        <f t="shared" si="34"/>
        <v>9.04635879773471</v>
      </c>
    </row>
    <row r="86" spans="1:21" ht="12.5">
      <c r="A86" s="21">
        <v>72</v>
      </c>
      <c r="B86" s="22">
        <f>Absterbeordnung!B80</f>
        <v>75221.634221019413</v>
      </c>
      <c r="C86" s="15">
        <f t="shared" si="23"/>
        <v>0.24031873714128693</v>
      </c>
      <c r="D86" s="14">
        <f t="shared" si="24"/>
        <v>18077.1681416992</v>
      </c>
      <c r="E86" s="14">
        <f>SUM(D86:$D$127)</f>
        <v>211077.75799649331</v>
      </c>
      <c r="F86" s="16">
        <f t="shared" si="25"/>
        <v>11.676483636261217</v>
      </c>
      <c r="G86" s="5"/>
      <c r="H86" s="14">
        <f t="shared" si="26"/>
        <v>75221.634221019413</v>
      </c>
      <c r="I86" s="15">
        <f t="shared" si="27"/>
        <v>0.24031873714128693</v>
      </c>
      <c r="J86" s="14">
        <f t="shared" si="28"/>
        <v>18077.1681416992</v>
      </c>
      <c r="K86" s="14">
        <f>SUM($J86:J$127)</f>
        <v>211077.75799649331</v>
      </c>
      <c r="L86" s="16">
        <f t="shared" si="29"/>
        <v>11.676483636261217</v>
      </c>
      <c r="M86" s="16"/>
      <c r="N86" s="6">
        <v>72</v>
      </c>
      <c r="O86" s="6">
        <f t="shared" si="22"/>
        <v>72</v>
      </c>
      <c r="P86" s="6">
        <f t="shared" si="30"/>
        <v>75221.634221019413</v>
      </c>
      <c r="Q86" s="6">
        <f t="shared" si="31"/>
        <v>75221.634221019413</v>
      </c>
      <c r="R86" s="5">
        <f t="shared" si="32"/>
        <v>75221.634221019413</v>
      </c>
      <c r="S86" s="5">
        <f t="shared" si="33"/>
        <v>1359794129.7067623</v>
      </c>
      <c r="T86" s="20">
        <f>SUM(S86:$S$136)</f>
        <v>11739087467.364058</v>
      </c>
      <c r="U86" s="6">
        <f t="shared" si="34"/>
        <v>8.6329887818353619</v>
      </c>
    </row>
    <row r="87" spans="1:21" ht="12.5">
      <c r="A87" s="21">
        <v>73</v>
      </c>
      <c r="B87" s="22">
        <f>Absterbeordnung!B81</f>
        <v>73216.392026556918</v>
      </c>
      <c r="C87" s="15">
        <f t="shared" si="23"/>
        <v>0.2356066050404774</v>
      </c>
      <c r="D87" s="14">
        <f t="shared" si="24"/>
        <v>17250.265558689753</v>
      </c>
      <c r="E87" s="14">
        <f>SUM(D87:$D$127)</f>
        <v>193000.58985479409</v>
      </c>
      <c r="F87" s="16">
        <f t="shared" si="25"/>
        <v>11.188267751482284</v>
      </c>
      <c r="G87" s="5"/>
      <c r="H87" s="14">
        <f t="shared" si="26"/>
        <v>73216.392026556918</v>
      </c>
      <c r="I87" s="15">
        <f t="shared" si="27"/>
        <v>0.2356066050404774</v>
      </c>
      <c r="J87" s="14">
        <f t="shared" si="28"/>
        <v>17250.265558689753</v>
      </c>
      <c r="K87" s="14">
        <f>SUM($J87:J$127)</f>
        <v>193000.58985479409</v>
      </c>
      <c r="L87" s="16">
        <f t="shared" si="29"/>
        <v>11.188267751482284</v>
      </c>
      <c r="M87" s="16"/>
      <c r="N87" s="6">
        <v>73</v>
      </c>
      <c r="O87" s="6">
        <f t="shared" si="22"/>
        <v>73</v>
      </c>
      <c r="P87" s="6">
        <f t="shared" si="30"/>
        <v>73216.392026556918</v>
      </c>
      <c r="Q87" s="6">
        <f t="shared" si="31"/>
        <v>73216.392026556918</v>
      </c>
      <c r="R87" s="5">
        <f t="shared" si="32"/>
        <v>73216.392026556918</v>
      </c>
      <c r="S87" s="5">
        <f t="shared" si="33"/>
        <v>1263002205.7072418</v>
      </c>
      <c r="T87" s="20">
        <f>SUM(S87:$S$136)</f>
        <v>10379293337.657295</v>
      </c>
      <c r="U87" s="6">
        <f t="shared" si="34"/>
        <v>8.2179534530941023</v>
      </c>
    </row>
    <row r="88" spans="1:21" ht="12.5">
      <c r="A88" s="21">
        <v>74</v>
      </c>
      <c r="B88" s="22">
        <f>Absterbeordnung!B82</f>
        <v>71087.095126490414</v>
      </c>
      <c r="C88" s="15">
        <f t="shared" si="23"/>
        <v>0.23098686768674251</v>
      </c>
      <c r="D88" s="14">
        <f t="shared" si="24"/>
        <v>16420.185436217518</v>
      </c>
      <c r="E88" s="14">
        <f>SUM(D88:$D$127)</f>
        <v>175750.32429610434</v>
      </c>
      <c r="F88" s="16">
        <f t="shared" si="25"/>
        <v>10.703309349263318</v>
      </c>
      <c r="G88" s="5"/>
      <c r="H88" s="14">
        <f t="shared" si="26"/>
        <v>71087.095126490414</v>
      </c>
      <c r="I88" s="15">
        <f t="shared" si="27"/>
        <v>0.23098686768674251</v>
      </c>
      <c r="J88" s="14">
        <f t="shared" si="28"/>
        <v>16420.185436217518</v>
      </c>
      <c r="K88" s="14">
        <f>SUM($J88:J$127)</f>
        <v>175750.32429610434</v>
      </c>
      <c r="L88" s="16">
        <f t="shared" si="29"/>
        <v>10.703309349263318</v>
      </c>
      <c r="M88" s="16"/>
      <c r="N88" s="6">
        <v>74</v>
      </c>
      <c r="O88" s="6">
        <f t="shared" si="22"/>
        <v>74</v>
      </c>
      <c r="P88" s="6">
        <f t="shared" si="30"/>
        <v>71087.095126490414</v>
      </c>
      <c r="Q88" s="6">
        <f t="shared" si="31"/>
        <v>71087.095126490414</v>
      </c>
      <c r="R88" s="5">
        <f t="shared" si="32"/>
        <v>71087.095126490414</v>
      </c>
      <c r="S88" s="5">
        <f t="shared" si="33"/>
        <v>1167263284.0990074</v>
      </c>
      <c r="T88" s="20">
        <f>SUM(S88:$S$136)</f>
        <v>9116291131.9500561</v>
      </c>
      <c r="U88" s="6">
        <f t="shared" si="34"/>
        <v>7.8099699152164987</v>
      </c>
    </row>
    <row r="89" spans="1:21" ht="12.5">
      <c r="A89" s="21">
        <v>75</v>
      </c>
      <c r="B89" s="22">
        <f>Absterbeordnung!B83</f>
        <v>68835.750130730565</v>
      </c>
      <c r="C89" s="15">
        <f t="shared" si="23"/>
        <v>0.22645771341837509</v>
      </c>
      <c r="D89" s="14">
        <f t="shared" si="24"/>
        <v>15588.386576043858</v>
      </c>
      <c r="E89" s="14">
        <f>SUM(D89:$D$127)</f>
        <v>159330.13885988682</v>
      </c>
      <c r="F89" s="16">
        <f t="shared" si="25"/>
        <v>10.221079524980761</v>
      </c>
      <c r="G89" s="5"/>
      <c r="H89" s="14">
        <f t="shared" si="26"/>
        <v>68835.750130730565</v>
      </c>
      <c r="I89" s="15">
        <f t="shared" si="27"/>
        <v>0.22645771341837509</v>
      </c>
      <c r="J89" s="14">
        <f t="shared" si="28"/>
        <v>15588.386576043858</v>
      </c>
      <c r="K89" s="14">
        <f>SUM($J89:J$127)</f>
        <v>159330.13885988682</v>
      </c>
      <c r="L89" s="16">
        <f t="shared" si="29"/>
        <v>10.221079524980761</v>
      </c>
      <c r="M89" s="16"/>
      <c r="N89" s="6">
        <v>75</v>
      </c>
      <c r="O89" s="6">
        <f t="shared" si="22"/>
        <v>75</v>
      </c>
      <c r="P89" s="6">
        <f t="shared" si="30"/>
        <v>68835.750130730565</v>
      </c>
      <c r="Q89" s="6">
        <f t="shared" si="31"/>
        <v>68835.750130730565</v>
      </c>
      <c r="R89" s="5">
        <f t="shared" si="32"/>
        <v>68835.750130730565</v>
      </c>
      <c r="S89" s="5">
        <f t="shared" si="33"/>
        <v>1073038283.2897897</v>
      </c>
      <c r="T89" s="20">
        <f>SUM(S89:$S$136)</f>
        <v>7949027847.8510456</v>
      </c>
      <c r="U89" s="6">
        <f t="shared" si="34"/>
        <v>7.4079629512196021</v>
      </c>
    </row>
    <row r="90" spans="1:21" ht="12.5">
      <c r="A90" s="21">
        <v>76</v>
      </c>
      <c r="B90" s="22">
        <f>Absterbeordnung!B84</f>
        <v>66472.931148431875</v>
      </c>
      <c r="C90" s="15">
        <f t="shared" si="23"/>
        <v>0.22201736609644609</v>
      </c>
      <c r="D90" s="14">
        <f t="shared" si="24"/>
        <v>14758.145090285254</v>
      </c>
      <c r="E90" s="14">
        <f>SUM(D90:$D$127)</f>
        <v>143741.75228384303</v>
      </c>
      <c r="F90" s="16">
        <f t="shared" si="25"/>
        <v>9.7398251206015694</v>
      </c>
      <c r="G90" s="5"/>
      <c r="H90" s="14">
        <f t="shared" si="26"/>
        <v>66472.931148431875</v>
      </c>
      <c r="I90" s="15">
        <f t="shared" si="27"/>
        <v>0.22201736609644609</v>
      </c>
      <c r="J90" s="14">
        <f t="shared" si="28"/>
        <v>14758.145090285254</v>
      </c>
      <c r="K90" s="14">
        <f>SUM($J90:J$127)</f>
        <v>143741.75228384303</v>
      </c>
      <c r="L90" s="16">
        <f t="shared" si="29"/>
        <v>9.7398251206015694</v>
      </c>
      <c r="M90" s="16"/>
      <c r="N90" s="6">
        <v>76</v>
      </c>
      <c r="O90" s="6">
        <f t="shared" si="22"/>
        <v>76</v>
      </c>
      <c r="P90" s="6">
        <f t="shared" si="30"/>
        <v>66472.931148431875</v>
      </c>
      <c r="Q90" s="6">
        <f t="shared" si="31"/>
        <v>66472.931148431875</v>
      </c>
      <c r="R90" s="5">
        <f t="shared" si="32"/>
        <v>66472.931148431875</v>
      </c>
      <c r="S90" s="5">
        <f t="shared" si="33"/>
        <v>981017162.46509969</v>
      </c>
      <c r="T90" s="20">
        <f>SUM(S90:$S$136)</f>
        <v>6875989564.5612555</v>
      </c>
      <c r="U90" s="6">
        <f t="shared" si="34"/>
        <v>7.0090410521292723</v>
      </c>
    </row>
    <row r="91" spans="1:21" ht="12.5">
      <c r="A91" s="21">
        <v>77</v>
      </c>
      <c r="B91" s="22">
        <f>Absterbeordnung!B85</f>
        <v>63929.016024371973</v>
      </c>
      <c r="C91" s="15">
        <f t="shared" si="23"/>
        <v>0.2176640844082805</v>
      </c>
      <c r="D91" s="14">
        <f t="shared" si="24"/>
        <v>13915.050740067218</v>
      </c>
      <c r="E91" s="14">
        <f>SUM(D91:$D$127)</f>
        <v>128983.60719355781</v>
      </c>
      <c r="F91" s="16">
        <f t="shared" si="25"/>
        <v>9.2693594585437165</v>
      </c>
      <c r="G91" s="5"/>
      <c r="H91" s="14">
        <f t="shared" si="26"/>
        <v>63929.016024371973</v>
      </c>
      <c r="I91" s="15">
        <f t="shared" si="27"/>
        <v>0.2176640844082805</v>
      </c>
      <c r="J91" s="14">
        <f t="shared" si="28"/>
        <v>13915.050740067218</v>
      </c>
      <c r="K91" s="14">
        <f>SUM($J91:J$127)</f>
        <v>128983.60719355781</v>
      </c>
      <c r="L91" s="16">
        <f t="shared" si="29"/>
        <v>9.2693594585437165</v>
      </c>
      <c r="M91" s="16"/>
      <c r="N91" s="6">
        <v>77</v>
      </c>
      <c r="O91" s="6">
        <f t="shared" si="22"/>
        <v>77</v>
      </c>
      <c r="P91" s="6">
        <f t="shared" si="30"/>
        <v>63929.016024371973</v>
      </c>
      <c r="Q91" s="6">
        <f t="shared" si="31"/>
        <v>63929.016024371973</v>
      </c>
      <c r="R91" s="5">
        <f t="shared" si="32"/>
        <v>63929.016024371973</v>
      </c>
      <c r="S91" s="5">
        <f t="shared" si="33"/>
        <v>889575501.74170625</v>
      </c>
      <c r="T91" s="20">
        <f>SUM(S91:$S$136)</f>
        <v>5894972402.0961561</v>
      </c>
      <c r="U91" s="6">
        <f t="shared" si="34"/>
        <v>6.626725208320539</v>
      </c>
    </row>
    <row r="92" spans="1:21" ht="12.5">
      <c r="A92" s="21">
        <v>78</v>
      </c>
      <c r="B92" s="22">
        <f>Absterbeordnung!B86</f>
        <v>61316.154818153693</v>
      </c>
      <c r="C92" s="15">
        <f t="shared" si="23"/>
        <v>0.21339616118458871</v>
      </c>
      <c r="D92" s="14">
        <f t="shared" si="24"/>
        <v>13084.63205679392</v>
      </c>
      <c r="E92" s="14">
        <f>SUM(D92:$D$127)</f>
        <v>115068.55645349057</v>
      </c>
      <c r="F92" s="16">
        <f t="shared" si="25"/>
        <v>8.794175942742207</v>
      </c>
      <c r="G92" s="5"/>
      <c r="H92" s="14">
        <f t="shared" si="26"/>
        <v>61316.154818153693</v>
      </c>
      <c r="I92" s="15">
        <f t="shared" si="27"/>
        <v>0.21339616118458871</v>
      </c>
      <c r="J92" s="14">
        <f t="shared" si="28"/>
        <v>13084.63205679392</v>
      </c>
      <c r="K92" s="14">
        <f>SUM($J92:J$127)</f>
        <v>115068.55645349057</v>
      </c>
      <c r="L92" s="16">
        <f t="shared" si="29"/>
        <v>8.794175942742207</v>
      </c>
      <c r="M92" s="16"/>
      <c r="N92" s="6">
        <v>78</v>
      </c>
      <c r="O92" s="6">
        <f t="shared" si="22"/>
        <v>78</v>
      </c>
      <c r="P92" s="6">
        <f t="shared" si="30"/>
        <v>61316.154818153693</v>
      </c>
      <c r="Q92" s="6">
        <f t="shared" si="31"/>
        <v>61316.154818153693</v>
      </c>
      <c r="R92" s="5">
        <f t="shared" si="32"/>
        <v>61316.154818153693</v>
      </c>
      <c r="S92" s="5">
        <f t="shared" si="33"/>
        <v>802299324.93295276</v>
      </c>
      <c r="T92" s="20">
        <f>SUM(S92:$S$136)</f>
        <v>5005396900.3544493</v>
      </c>
      <c r="U92" s="6">
        <f t="shared" si="34"/>
        <v>6.2388147974233243</v>
      </c>
    </row>
    <row r="93" spans="1:21" ht="12.5">
      <c r="A93" s="21">
        <v>79</v>
      </c>
      <c r="B93" s="22">
        <f>Absterbeordnung!B87</f>
        <v>58549.808885961836</v>
      </c>
      <c r="C93" s="15">
        <f t="shared" si="23"/>
        <v>0.20921192272998898</v>
      </c>
      <c r="D93" s="14">
        <f t="shared" si="24"/>
        <v>12249.318092505469</v>
      </c>
      <c r="E93" s="14">
        <f>SUM(D93:$D$127)</f>
        <v>101983.92439669668</v>
      </c>
      <c r="F93" s="16">
        <f t="shared" si="25"/>
        <v>8.3256817748159992</v>
      </c>
      <c r="G93" s="5"/>
      <c r="H93" s="14">
        <f t="shared" si="26"/>
        <v>58549.808885961836</v>
      </c>
      <c r="I93" s="15">
        <f t="shared" si="27"/>
        <v>0.20921192272998898</v>
      </c>
      <c r="J93" s="14">
        <f t="shared" si="28"/>
        <v>12249.318092505469</v>
      </c>
      <c r="K93" s="14">
        <f>SUM($J93:J$127)</f>
        <v>101983.92439669668</v>
      </c>
      <c r="L93" s="16">
        <f t="shared" si="29"/>
        <v>8.3256817748159992</v>
      </c>
      <c r="M93" s="16"/>
      <c r="N93" s="6">
        <v>79</v>
      </c>
      <c r="O93" s="6">
        <f t="shared" si="22"/>
        <v>79</v>
      </c>
      <c r="P93" s="6">
        <f t="shared" si="30"/>
        <v>58549.808885961836</v>
      </c>
      <c r="Q93" s="6">
        <f t="shared" si="31"/>
        <v>58549.808885961836</v>
      </c>
      <c r="R93" s="5">
        <f t="shared" si="32"/>
        <v>58549.808885961836</v>
      </c>
      <c r="S93" s="5">
        <f t="shared" si="33"/>
        <v>717195233.29954982</v>
      </c>
      <c r="T93" s="20">
        <f>SUM(S93:$S$136)</f>
        <v>4203097575.4214978</v>
      </c>
      <c r="U93" s="6">
        <f t="shared" si="34"/>
        <v>5.8604650174327029</v>
      </c>
    </row>
    <row r="94" spans="1:21" ht="12.5">
      <c r="A94" s="21">
        <v>80</v>
      </c>
      <c r="B94" s="22">
        <f>Absterbeordnung!B88</f>
        <v>55622.504852532184</v>
      </c>
      <c r="C94" s="15">
        <f t="shared" si="23"/>
        <v>0.20510972816665585</v>
      </c>
      <c r="D94" s="14">
        <f t="shared" si="24"/>
        <v>11408.716850251372</v>
      </c>
      <c r="E94" s="14">
        <f>SUM(D94:$D$127)</f>
        <v>89734.606304191169</v>
      </c>
      <c r="F94" s="16">
        <f t="shared" si="25"/>
        <v>7.8654424929665963</v>
      </c>
      <c r="G94" s="5"/>
      <c r="H94" s="14">
        <f t="shared" si="26"/>
        <v>55622.504852532184</v>
      </c>
      <c r="I94" s="15">
        <f t="shared" si="27"/>
        <v>0.20510972816665585</v>
      </c>
      <c r="J94" s="14">
        <f t="shared" si="28"/>
        <v>11408.716850251372</v>
      </c>
      <c r="K94" s="14">
        <f>SUM($J94:J$127)</f>
        <v>89734.606304191169</v>
      </c>
      <c r="L94" s="16">
        <f t="shared" si="29"/>
        <v>7.8654424929665963</v>
      </c>
      <c r="M94" s="16"/>
      <c r="N94" s="6">
        <v>80</v>
      </c>
      <c r="O94" s="6">
        <f t="shared" si="22"/>
        <v>80</v>
      </c>
      <c r="P94" s="6">
        <f t="shared" si="30"/>
        <v>55622.504852532184</v>
      </c>
      <c r="Q94" s="6">
        <f t="shared" si="31"/>
        <v>55622.504852532184</v>
      </c>
      <c r="R94" s="5">
        <f t="shared" si="32"/>
        <v>55622.504852532184</v>
      </c>
      <c r="S94" s="5">
        <f t="shared" si="33"/>
        <v>634581408.36427259</v>
      </c>
      <c r="T94" s="20">
        <f>SUM(S94:$S$136)</f>
        <v>3485902342.1219478</v>
      </c>
      <c r="U94" s="6">
        <f t="shared" si="34"/>
        <v>5.4932311223982699</v>
      </c>
    </row>
    <row r="95" spans="1:21" ht="12.5">
      <c r="A95" s="21">
        <v>81</v>
      </c>
      <c r="B95" s="22">
        <f>Absterbeordnung!B89</f>
        <v>52491.760884934163</v>
      </c>
      <c r="C95" s="15">
        <f t="shared" si="23"/>
        <v>0.20108796879083907</v>
      </c>
      <c r="D95" s="14">
        <f t="shared" si="24"/>
        <v>10555.461574605828</v>
      </c>
      <c r="E95" s="14">
        <f>SUM(D95:$D$127)</f>
        <v>78325.889453939817</v>
      </c>
      <c r="F95" s="16">
        <f t="shared" si="25"/>
        <v>7.4204134892949707</v>
      </c>
      <c r="G95" s="5"/>
      <c r="H95" s="14">
        <f t="shared" si="26"/>
        <v>52491.760884934163</v>
      </c>
      <c r="I95" s="15">
        <f t="shared" si="27"/>
        <v>0.20108796879083907</v>
      </c>
      <c r="J95" s="14">
        <f t="shared" si="28"/>
        <v>10555.461574605828</v>
      </c>
      <c r="K95" s="14">
        <f>SUM($J95:J$127)</f>
        <v>78325.889453939817</v>
      </c>
      <c r="L95" s="16">
        <f t="shared" si="29"/>
        <v>7.4204134892949707</v>
      </c>
      <c r="M95" s="16"/>
      <c r="N95" s="6">
        <v>81</v>
      </c>
      <c r="O95" s="6">
        <f t="shared" si="22"/>
        <v>81</v>
      </c>
      <c r="P95" s="6">
        <f t="shared" si="30"/>
        <v>52491.760884934163</v>
      </c>
      <c r="Q95" s="6">
        <f t="shared" si="31"/>
        <v>52491.760884934163</v>
      </c>
      <c r="R95" s="5">
        <f t="shared" si="32"/>
        <v>52491.760884934163</v>
      </c>
      <c r="S95" s="5">
        <f t="shared" si="33"/>
        <v>554074765.00431979</v>
      </c>
      <c r="T95" s="20">
        <f>SUM(S95:$S$136)</f>
        <v>2851320933.7576756</v>
      </c>
      <c r="U95" s="6">
        <f t="shared" si="34"/>
        <v>5.1460941985608128</v>
      </c>
    </row>
    <row r="96" spans="1:21" ht="12.5">
      <c r="A96" s="21">
        <v>82</v>
      </c>
      <c r="B96" s="22">
        <f>Absterbeordnung!B90</f>
        <v>49225.072446759688</v>
      </c>
      <c r="C96" s="15">
        <f t="shared" si="23"/>
        <v>0.19714506744199911</v>
      </c>
      <c r="D96" s="14">
        <f t="shared" si="24"/>
        <v>9704.4802273537316</v>
      </c>
      <c r="E96" s="14">
        <f>SUM(D96:$D$127)</f>
        <v>67770.427879333976</v>
      </c>
      <c r="F96" s="16">
        <f t="shared" si="25"/>
        <v>6.9834165552021501</v>
      </c>
      <c r="G96" s="5"/>
      <c r="H96" s="14">
        <f t="shared" si="26"/>
        <v>49225.072446759688</v>
      </c>
      <c r="I96" s="15">
        <f t="shared" si="27"/>
        <v>0.19714506744199911</v>
      </c>
      <c r="J96" s="14">
        <f t="shared" si="28"/>
        <v>9704.4802273537316</v>
      </c>
      <c r="K96" s="14">
        <f>SUM($J96:J$127)</f>
        <v>67770.427879333976</v>
      </c>
      <c r="L96" s="16">
        <f t="shared" si="29"/>
        <v>6.9834165552021501</v>
      </c>
      <c r="M96" s="16"/>
      <c r="N96" s="6">
        <v>82</v>
      </c>
      <c r="O96" s="6">
        <f t="shared" si="22"/>
        <v>82</v>
      </c>
      <c r="P96" s="6">
        <f t="shared" si="30"/>
        <v>49225.072446759688</v>
      </c>
      <c r="Q96" s="6">
        <f t="shared" si="31"/>
        <v>49225.072446759688</v>
      </c>
      <c r="R96" s="5">
        <f t="shared" si="32"/>
        <v>49225.072446759688</v>
      </c>
      <c r="S96" s="5">
        <f t="shared" si="33"/>
        <v>477703742.24963439</v>
      </c>
      <c r="T96" s="20">
        <f>SUM(S96:$S$136)</f>
        <v>2297246168.7533555</v>
      </c>
      <c r="U96" s="6">
        <f t="shared" si="34"/>
        <v>4.8089348388501421</v>
      </c>
    </row>
    <row r="97" spans="1:21" ht="12.5">
      <c r="A97" s="21">
        <v>83</v>
      </c>
      <c r="B97" s="22">
        <f>Absterbeordnung!B91</f>
        <v>45887.480534830298</v>
      </c>
      <c r="C97" s="15">
        <f t="shared" si="23"/>
        <v>0.19327947788431285</v>
      </c>
      <c r="D97" s="14">
        <f t="shared" si="24"/>
        <v>8869.1082791985682</v>
      </c>
      <c r="E97" s="14">
        <f>SUM(D97:$D$127)</f>
        <v>58065.947651980227</v>
      </c>
      <c r="F97" s="16">
        <f t="shared" si="25"/>
        <v>6.546988245500053</v>
      </c>
      <c r="G97" s="5"/>
      <c r="H97" s="14">
        <f t="shared" si="26"/>
        <v>45887.480534830298</v>
      </c>
      <c r="I97" s="15">
        <f t="shared" si="27"/>
        <v>0.19327947788431285</v>
      </c>
      <c r="J97" s="14">
        <f t="shared" si="28"/>
        <v>8869.1082791985682</v>
      </c>
      <c r="K97" s="14">
        <f>SUM($J97:J$127)</f>
        <v>58065.947651980227</v>
      </c>
      <c r="L97" s="16">
        <f t="shared" si="29"/>
        <v>6.546988245500053</v>
      </c>
      <c r="M97" s="16"/>
      <c r="N97" s="6">
        <v>83</v>
      </c>
      <c r="O97" s="6">
        <f t="shared" si="22"/>
        <v>83</v>
      </c>
      <c r="P97" s="6">
        <f t="shared" si="30"/>
        <v>45887.480534830298</v>
      </c>
      <c r="Q97" s="6">
        <f t="shared" si="31"/>
        <v>45887.480534830298</v>
      </c>
      <c r="R97" s="5">
        <f t="shared" si="32"/>
        <v>45887.480534830298</v>
      </c>
      <c r="S97" s="5">
        <f t="shared" si="33"/>
        <v>406981033.52302659</v>
      </c>
      <c r="T97" s="20">
        <f>SUM(S97:$S$136)</f>
        <v>1819542426.5037205</v>
      </c>
      <c r="U97" s="6">
        <f t="shared" si="34"/>
        <v>4.4708285561930801</v>
      </c>
    </row>
    <row r="98" spans="1:21" ht="12.5">
      <c r="A98" s="21">
        <v>84</v>
      </c>
      <c r="B98" s="22">
        <f>Absterbeordnung!B92</f>
        <v>42386.487561982984</v>
      </c>
      <c r="C98" s="15">
        <f t="shared" si="23"/>
        <v>0.18948968420030671</v>
      </c>
      <c r="D98" s="14">
        <f t="shared" si="24"/>
        <v>8031.8021424803837</v>
      </c>
      <c r="E98" s="14">
        <f>SUM(D98:$D$127)</f>
        <v>49196.839372781658</v>
      </c>
      <c r="F98" s="16">
        <f t="shared" si="25"/>
        <v>6.1252553910134884</v>
      </c>
      <c r="G98" s="5"/>
      <c r="H98" s="14">
        <f t="shared" si="26"/>
        <v>42386.487561982984</v>
      </c>
      <c r="I98" s="15">
        <f t="shared" si="27"/>
        <v>0.18948968420030671</v>
      </c>
      <c r="J98" s="14">
        <f t="shared" si="28"/>
        <v>8031.8021424803837</v>
      </c>
      <c r="K98" s="14">
        <f>SUM($J98:J$127)</f>
        <v>49196.839372781658</v>
      </c>
      <c r="L98" s="16">
        <f t="shared" si="29"/>
        <v>6.1252553910134884</v>
      </c>
      <c r="M98" s="16"/>
      <c r="N98" s="6">
        <v>84</v>
      </c>
      <c r="O98" s="6">
        <f t="shared" si="22"/>
        <v>84</v>
      </c>
      <c r="P98" s="6">
        <f t="shared" si="30"/>
        <v>42386.487561982984</v>
      </c>
      <c r="Q98" s="6">
        <f t="shared" si="31"/>
        <v>42386.487561982984</v>
      </c>
      <c r="R98" s="5">
        <f t="shared" si="32"/>
        <v>42386.487561982984</v>
      </c>
      <c r="S98" s="5">
        <f t="shared" si="33"/>
        <v>340439881.61255306</v>
      </c>
      <c r="T98" s="20">
        <f>SUM(S98:$S$136)</f>
        <v>1412561392.9806941</v>
      </c>
      <c r="U98" s="6">
        <f t="shared" si="34"/>
        <v>4.1492241927997684</v>
      </c>
    </row>
    <row r="99" spans="1:21" ht="12.5">
      <c r="A99" s="21">
        <v>85</v>
      </c>
      <c r="B99" s="22">
        <f>Absterbeordnung!B93</f>
        <v>38789.734642764306</v>
      </c>
      <c r="C99" s="15">
        <f t="shared" si="23"/>
        <v>0.18577420019637911</v>
      </c>
      <c r="D99" s="14">
        <f t="shared" si="24"/>
        <v>7206.131929089318</v>
      </c>
      <c r="E99" s="14">
        <f>SUM(D99:$D$127)</f>
        <v>41165.037230301277</v>
      </c>
      <c r="F99" s="16">
        <f t="shared" si="25"/>
        <v>5.7125011913990242</v>
      </c>
      <c r="G99" s="5"/>
      <c r="H99" s="14">
        <f t="shared" si="26"/>
        <v>38789.734642764306</v>
      </c>
      <c r="I99" s="15">
        <f t="shared" si="27"/>
        <v>0.18577420019637911</v>
      </c>
      <c r="J99" s="14">
        <f t="shared" si="28"/>
        <v>7206.131929089318</v>
      </c>
      <c r="K99" s="14">
        <f>SUM($J99:J$127)</f>
        <v>41165.037230301277</v>
      </c>
      <c r="L99" s="16">
        <f t="shared" si="29"/>
        <v>5.7125011913990242</v>
      </c>
      <c r="M99" s="16"/>
      <c r="N99" s="6">
        <v>85</v>
      </c>
      <c r="O99" s="6">
        <f t="shared" si="22"/>
        <v>85</v>
      </c>
      <c r="P99" s="6">
        <f t="shared" si="30"/>
        <v>38789.734642764306</v>
      </c>
      <c r="Q99" s="6">
        <f t="shared" si="31"/>
        <v>38789.734642764306</v>
      </c>
      <c r="R99" s="5">
        <f t="shared" si="32"/>
        <v>38789.734642764306</v>
      </c>
      <c r="S99" s="5">
        <f t="shared" si="33"/>
        <v>279523945.33012587</v>
      </c>
      <c r="T99" s="20">
        <f>SUM(S99:$S$136)</f>
        <v>1072121511.3681413</v>
      </c>
      <c r="U99" s="6">
        <f t="shared" si="34"/>
        <v>3.8355265417491684</v>
      </c>
    </row>
    <row r="100" spans="1:21" ht="12.5">
      <c r="A100" s="13">
        <v>86</v>
      </c>
      <c r="B100" s="22">
        <f>Absterbeordnung!B94</f>
        <v>35045.338164567074</v>
      </c>
      <c r="C100" s="15">
        <f t="shared" si="23"/>
        <v>0.18213156881997952</v>
      </c>
      <c r="D100" s="14">
        <f t="shared" si="24"/>
        <v>6382.8624197393028</v>
      </c>
      <c r="E100" s="14">
        <f>SUM(D100:$D$127)</f>
        <v>33958.905301211962</v>
      </c>
      <c r="F100" s="16">
        <f t="shared" si="25"/>
        <v>5.3203254383476049</v>
      </c>
      <c r="G100" s="5"/>
      <c r="H100" s="14">
        <f t="shared" si="26"/>
        <v>35045.338164567074</v>
      </c>
      <c r="I100" s="15">
        <f t="shared" si="27"/>
        <v>0.18213156881997952</v>
      </c>
      <c r="J100" s="14">
        <f t="shared" si="28"/>
        <v>6382.8624197393028</v>
      </c>
      <c r="K100" s="14">
        <f>SUM($J100:J$127)</f>
        <v>33958.905301211962</v>
      </c>
      <c r="L100" s="16">
        <f t="shared" si="29"/>
        <v>5.3203254383476049</v>
      </c>
      <c r="M100" s="16"/>
      <c r="N100" s="20">
        <v>86</v>
      </c>
      <c r="O100" s="6">
        <f t="shared" si="22"/>
        <v>86</v>
      </c>
      <c r="P100" s="6">
        <f t="shared" si="30"/>
        <v>35045.338164567074</v>
      </c>
      <c r="Q100" s="6">
        <f t="shared" si="31"/>
        <v>35045.338164567074</v>
      </c>
      <c r="R100" s="5">
        <f t="shared" si="32"/>
        <v>35045.338164567074</v>
      </c>
      <c r="S100" s="5">
        <f t="shared" si="33"/>
        <v>223689571.95767072</v>
      </c>
      <c r="T100" s="20">
        <f>SUM(S100:$S$136)</f>
        <v>792597566.03801537</v>
      </c>
      <c r="U100" s="6">
        <f t="shared" si="34"/>
        <v>3.5432924257551015</v>
      </c>
    </row>
    <row r="101" spans="1:21" ht="12.5">
      <c r="A101" s="13">
        <v>87</v>
      </c>
      <c r="B101" s="22">
        <f>Absterbeordnung!B95</f>
        <v>31238.517833057078</v>
      </c>
      <c r="C101" s="15">
        <f t="shared" si="23"/>
        <v>0.17856036158821526</v>
      </c>
      <c r="D101" s="14">
        <f t="shared" si="24"/>
        <v>5577.9610397505821</v>
      </c>
      <c r="E101" s="14">
        <f>SUM(D101:$D$127)</f>
        <v>27576.042881472655</v>
      </c>
      <c r="F101" s="16">
        <f t="shared" si="25"/>
        <v>4.9437496398694307</v>
      </c>
      <c r="G101" s="5"/>
      <c r="H101" s="14">
        <f t="shared" si="26"/>
        <v>31238.517833057078</v>
      </c>
      <c r="I101" s="15">
        <f t="shared" si="27"/>
        <v>0.17856036158821526</v>
      </c>
      <c r="J101" s="14">
        <f t="shared" si="28"/>
        <v>5577.9610397505821</v>
      </c>
      <c r="K101" s="14">
        <f>SUM($J101:J$127)</f>
        <v>27576.042881472655</v>
      </c>
      <c r="L101" s="16">
        <f t="shared" si="29"/>
        <v>4.9437496398694307</v>
      </c>
      <c r="M101" s="16"/>
      <c r="N101" s="20">
        <v>87</v>
      </c>
      <c r="O101" s="6">
        <f t="shared" si="22"/>
        <v>87</v>
      </c>
      <c r="P101" s="6">
        <f t="shared" si="30"/>
        <v>31238.517833057078</v>
      </c>
      <c r="Q101" s="6">
        <f t="shared" si="31"/>
        <v>31238.517833057078</v>
      </c>
      <c r="R101" s="5">
        <f t="shared" si="32"/>
        <v>31238.517833057078</v>
      </c>
      <c r="S101" s="5">
        <f t="shared" si="33"/>
        <v>174247235.41234615</v>
      </c>
      <c r="T101" s="20">
        <f>SUM(S101:$S$136)</f>
        <v>568907994.08034468</v>
      </c>
      <c r="U101" s="6">
        <f t="shared" si="34"/>
        <v>3.2649470319230964</v>
      </c>
    </row>
    <row r="102" spans="1:21" ht="12.5">
      <c r="A102" s="13">
        <v>88</v>
      </c>
      <c r="B102" s="22">
        <f>Absterbeordnung!B96</f>
        <v>27405.122345110514</v>
      </c>
      <c r="C102" s="15">
        <f t="shared" si="23"/>
        <v>0.17505917802766199</v>
      </c>
      <c r="D102" s="14">
        <f t="shared" si="24"/>
        <v>4797.5181914825589</v>
      </c>
      <c r="E102" s="14">
        <f>SUM(D102:$D$127)</f>
        <v>21998.081841722073</v>
      </c>
      <c r="F102" s="16">
        <f t="shared" si="25"/>
        <v>4.5853045186524009</v>
      </c>
      <c r="G102" s="5"/>
      <c r="H102" s="14">
        <f t="shared" si="26"/>
        <v>27405.122345110514</v>
      </c>
      <c r="I102" s="15">
        <f t="shared" si="27"/>
        <v>0.17505917802766199</v>
      </c>
      <c r="J102" s="14">
        <f t="shared" si="28"/>
        <v>4797.5181914825589</v>
      </c>
      <c r="K102" s="14">
        <f>SUM($J102:J$127)</f>
        <v>21998.081841722073</v>
      </c>
      <c r="L102" s="16">
        <f t="shared" si="29"/>
        <v>4.5853045186524009</v>
      </c>
      <c r="M102" s="16"/>
      <c r="N102" s="20">
        <v>88</v>
      </c>
      <c r="O102" s="6">
        <f t="shared" si="22"/>
        <v>88</v>
      </c>
      <c r="P102" s="6">
        <f t="shared" si="30"/>
        <v>27405.122345110514</v>
      </c>
      <c r="Q102" s="6">
        <f t="shared" si="31"/>
        <v>27405.122345110514</v>
      </c>
      <c r="R102" s="5">
        <f t="shared" si="32"/>
        <v>27405.122345110514</v>
      </c>
      <c r="S102" s="5">
        <f t="shared" si="33"/>
        <v>131476572.99047287</v>
      </c>
      <c r="T102" s="20">
        <f>SUM(S102:$S$136)</f>
        <v>394660758.66799891</v>
      </c>
      <c r="U102" s="6">
        <f t="shared" si="34"/>
        <v>3.0017572689287926</v>
      </c>
    </row>
    <row r="103" spans="1:21" ht="12.5">
      <c r="A103" s="13">
        <v>89</v>
      </c>
      <c r="B103" s="22">
        <f>Absterbeordnung!B97</f>
        <v>23533.909638454821</v>
      </c>
      <c r="C103" s="15">
        <f t="shared" si="23"/>
        <v>0.17162664512515882</v>
      </c>
      <c r="D103" s="14">
        <f t="shared" si="24"/>
        <v>4039.0459579266403</v>
      </c>
      <c r="E103" s="14">
        <f>SUM(D103:$D$127)</f>
        <v>17200.563650239514</v>
      </c>
      <c r="F103" s="16">
        <f t="shared" si="25"/>
        <v>4.2585709173433282</v>
      </c>
      <c r="G103" s="5"/>
      <c r="H103" s="14">
        <f t="shared" si="26"/>
        <v>23533.909638454821</v>
      </c>
      <c r="I103" s="15">
        <f t="shared" si="27"/>
        <v>0.17162664512515882</v>
      </c>
      <c r="J103" s="14">
        <f t="shared" si="28"/>
        <v>4039.0459579266403</v>
      </c>
      <c r="K103" s="14">
        <f>SUM($J103:J$127)</f>
        <v>17200.563650239514</v>
      </c>
      <c r="L103" s="16">
        <f t="shared" si="29"/>
        <v>4.2585709173433282</v>
      </c>
      <c r="M103" s="16"/>
      <c r="N103" s="20">
        <v>89</v>
      </c>
      <c r="O103" s="6">
        <f t="shared" si="22"/>
        <v>89</v>
      </c>
      <c r="P103" s="6">
        <f t="shared" si="30"/>
        <v>23533.909638454821</v>
      </c>
      <c r="Q103" s="6">
        <f t="shared" si="31"/>
        <v>23533.909638454821</v>
      </c>
      <c r="R103" s="5">
        <f t="shared" si="32"/>
        <v>23533.909638454821</v>
      </c>
      <c r="S103" s="5">
        <f t="shared" si="33"/>
        <v>95054542.599411756</v>
      </c>
      <c r="T103" s="20">
        <f>SUM(S103:$S$136)</f>
        <v>263184185.67752597</v>
      </c>
      <c r="U103" s="6">
        <f t="shared" si="34"/>
        <v>2.7687702079285446</v>
      </c>
    </row>
    <row r="104" spans="1:21" ht="12.5">
      <c r="A104" s="13">
        <v>90</v>
      </c>
      <c r="B104" s="22">
        <f>Absterbeordnung!B98</f>
        <v>19741.673493023471</v>
      </c>
      <c r="C104" s="15">
        <f t="shared" si="23"/>
        <v>0.16826141678937137</v>
      </c>
      <c r="D104" s="14">
        <f t="shared" si="24"/>
        <v>3321.7619517293074</v>
      </c>
      <c r="E104" s="14">
        <f>SUM(D104:$D$127)</f>
        <v>13161.517692312869</v>
      </c>
      <c r="F104" s="16">
        <f t="shared" si="25"/>
        <v>3.9622097801020901</v>
      </c>
      <c r="G104" s="5"/>
      <c r="H104" s="14">
        <f t="shared" si="26"/>
        <v>19741.673493023471</v>
      </c>
      <c r="I104" s="15">
        <f t="shared" si="27"/>
        <v>0.16826141678937137</v>
      </c>
      <c r="J104" s="14">
        <f t="shared" si="28"/>
        <v>3321.7619517293074</v>
      </c>
      <c r="K104" s="14">
        <f>SUM($J104:J$127)</f>
        <v>13161.517692312869</v>
      </c>
      <c r="L104" s="16">
        <f t="shared" si="29"/>
        <v>3.9622097801020901</v>
      </c>
      <c r="M104" s="16"/>
      <c r="N104" s="20">
        <v>90</v>
      </c>
      <c r="O104" s="6">
        <f t="shared" si="22"/>
        <v>90</v>
      </c>
      <c r="P104" s="6">
        <f t="shared" si="30"/>
        <v>19741.673493023471</v>
      </c>
      <c r="Q104" s="6">
        <f t="shared" si="31"/>
        <v>19741.673493023471</v>
      </c>
      <c r="R104" s="5">
        <f t="shared" si="32"/>
        <v>19741.673493023471</v>
      </c>
      <c r="S104" s="5">
        <f t="shared" si="33"/>
        <v>65577139.872588366</v>
      </c>
      <c r="T104" s="20">
        <f>SUM(S104:$S$136)</f>
        <v>168129643.07811418</v>
      </c>
      <c r="U104" s="6">
        <f t="shared" si="34"/>
        <v>2.5638453187311598</v>
      </c>
    </row>
    <row r="105" spans="1:21" ht="12.5">
      <c r="A105" s="13">
        <v>91</v>
      </c>
      <c r="B105" s="22">
        <f>Absterbeordnung!B99</f>
        <v>16153.241571290138</v>
      </c>
      <c r="C105" s="15">
        <f t="shared" si="23"/>
        <v>0.16496217332291313</v>
      </c>
      <c r="D105" s="14">
        <f t="shared" si="24"/>
        <v>2664.6738358100492</v>
      </c>
      <c r="E105" s="14">
        <f>SUM(D105:$D$127)</f>
        <v>9839.7557405835632</v>
      </c>
      <c r="F105" s="16">
        <f t="shared" si="25"/>
        <v>3.6926679762261863</v>
      </c>
      <c r="G105" s="5"/>
      <c r="H105" s="14">
        <f t="shared" si="26"/>
        <v>16153.241571290138</v>
      </c>
      <c r="I105" s="15">
        <f t="shared" si="27"/>
        <v>0.16496217332291313</v>
      </c>
      <c r="J105" s="14">
        <f t="shared" si="28"/>
        <v>2664.6738358100492</v>
      </c>
      <c r="K105" s="14">
        <f>SUM($J105:J$127)</f>
        <v>9839.7557405835632</v>
      </c>
      <c r="L105" s="16">
        <f t="shared" si="29"/>
        <v>3.6926679762261863</v>
      </c>
      <c r="M105" s="16"/>
      <c r="N105" s="20">
        <v>91</v>
      </c>
      <c r="O105" s="6">
        <f t="shared" si="22"/>
        <v>91</v>
      </c>
      <c r="P105" s="6">
        <f t="shared" si="30"/>
        <v>16153.241571290138</v>
      </c>
      <c r="Q105" s="6">
        <f t="shared" si="31"/>
        <v>16153.241571290138</v>
      </c>
      <c r="R105" s="5">
        <f t="shared" si="32"/>
        <v>16153.241571290138</v>
      </c>
      <c r="S105" s="5">
        <f t="shared" si="33"/>
        <v>43043120.178536043</v>
      </c>
      <c r="T105" s="20">
        <f>SUM(S105:$S$136)</f>
        <v>102552503.2055258</v>
      </c>
      <c r="U105" s="6">
        <f t="shared" si="34"/>
        <v>2.3825527234121102</v>
      </c>
    </row>
    <row r="106" spans="1:21" ht="12.5">
      <c r="A106" s="13">
        <v>92</v>
      </c>
      <c r="B106" s="22">
        <f>Absterbeordnung!B100</f>
        <v>12894.170574499385</v>
      </c>
      <c r="C106" s="15">
        <f t="shared" si="23"/>
        <v>0.16172762090481677</v>
      </c>
      <c r="D106" s="14">
        <f t="shared" si="24"/>
        <v>2085.34353055468</v>
      </c>
      <c r="E106" s="14">
        <f>SUM(D106:$D$127)</f>
        <v>7175.0819047735149</v>
      </c>
      <c r="F106" s="16">
        <f t="shared" si="25"/>
        <v>3.4407193825110518</v>
      </c>
      <c r="G106" s="5"/>
      <c r="H106" s="14">
        <f t="shared" si="26"/>
        <v>12894.170574499385</v>
      </c>
      <c r="I106" s="15">
        <f t="shared" si="27"/>
        <v>0.16172762090481677</v>
      </c>
      <c r="J106" s="14">
        <f t="shared" si="28"/>
        <v>2085.34353055468</v>
      </c>
      <c r="K106" s="14">
        <f>SUM($J106:J$127)</f>
        <v>7175.0819047735149</v>
      </c>
      <c r="L106" s="16">
        <f t="shared" si="29"/>
        <v>3.4407193825110518</v>
      </c>
      <c r="M106" s="16"/>
      <c r="N106" s="20">
        <v>92</v>
      </c>
      <c r="O106" s="6">
        <f t="shared" si="22"/>
        <v>92</v>
      </c>
      <c r="P106" s="6">
        <f t="shared" si="30"/>
        <v>12894.170574499385</v>
      </c>
      <c r="Q106" s="6">
        <f t="shared" si="31"/>
        <v>12894.170574499385</v>
      </c>
      <c r="R106" s="5">
        <f t="shared" si="32"/>
        <v>12894.170574499385</v>
      </c>
      <c r="S106" s="5">
        <f t="shared" si="33"/>
        <v>26888775.189400811</v>
      </c>
      <c r="T106" s="20">
        <f>SUM(S106:$S$136)</f>
        <v>59509383.026989751</v>
      </c>
      <c r="U106" s="6">
        <f t="shared" si="34"/>
        <v>2.213168231271744</v>
      </c>
    </row>
    <row r="107" spans="1:21" ht="12.5">
      <c r="A107" s="13">
        <v>93</v>
      </c>
      <c r="B107" s="22">
        <f>Absterbeordnung!B101</f>
        <v>9967.8099378862407</v>
      </c>
      <c r="C107" s="15">
        <f t="shared" si="23"/>
        <v>0.15855649108315373</v>
      </c>
      <c r="D107" s="14">
        <f t="shared" si="24"/>
        <v>1580.4609675350309</v>
      </c>
      <c r="E107" s="14">
        <f>SUM(D107:$D$127)</f>
        <v>5089.738374218834</v>
      </c>
      <c r="F107" s="16">
        <f t="shared" si="25"/>
        <v>3.2204138404993667</v>
      </c>
      <c r="G107" s="5"/>
      <c r="H107" s="14">
        <f t="shared" si="26"/>
        <v>9967.8099378862407</v>
      </c>
      <c r="I107" s="15">
        <f t="shared" si="27"/>
        <v>0.15855649108315373</v>
      </c>
      <c r="J107" s="14">
        <f t="shared" si="28"/>
        <v>1580.4609675350309</v>
      </c>
      <c r="K107" s="14">
        <f>SUM($J107:J$127)</f>
        <v>5089.738374218834</v>
      </c>
      <c r="L107" s="16">
        <f t="shared" si="29"/>
        <v>3.2204138404993667</v>
      </c>
      <c r="M107" s="16"/>
      <c r="N107" s="20">
        <v>93</v>
      </c>
      <c r="O107" s="6">
        <f t="shared" si="22"/>
        <v>93</v>
      </c>
      <c r="P107" s="6">
        <f t="shared" si="30"/>
        <v>9967.8099378862407</v>
      </c>
      <c r="Q107" s="6">
        <f t="shared" si="31"/>
        <v>9967.8099378862407</v>
      </c>
      <c r="R107" s="5">
        <f t="shared" si="32"/>
        <v>9967.8099378862407</v>
      </c>
      <c r="S107" s="5">
        <f t="shared" si="33"/>
        <v>15753734.538636984</v>
      </c>
      <c r="T107" s="20">
        <f>SUM(S107:$S$136)</f>
        <v>32620607.837588951</v>
      </c>
      <c r="U107" s="6">
        <f t="shared" si="34"/>
        <v>2.07065872270381</v>
      </c>
    </row>
    <row r="108" spans="1:21" ht="12.5">
      <c r="A108" s="13">
        <v>94</v>
      </c>
      <c r="B108" s="22">
        <f>Absterbeordnung!B102</f>
        <v>7460.2551342818679</v>
      </c>
      <c r="C108" s="15">
        <f t="shared" si="23"/>
        <v>0.15544754027760166</v>
      </c>
      <c r="D108" s="14">
        <f t="shared" si="24"/>
        <v>1159.6783104674653</v>
      </c>
      <c r="E108" s="14">
        <f>SUM(D108:$D$127)</f>
        <v>3509.277406683806</v>
      </c>
      <c r="F108" s="16">
        <f t="shared" si="25"/>
        <v>3.0260783313858992</v>
      </c>
      <c r="G108" s="5"/>
      <c r="H108" s="14">
        <f t="shared" si="26"/>
        <v>7460.2551342818679</v>
      </c>
      <c r="I108" s="15">
        <f t="shared" si="27"/>
        <v>0.15544754027760166</v>
      </c>
      <c r="J108" s="14">
        <f t="shared" si="28"/>
        <v>1159.6783104674653</v>
      </c>
      <c r="K108" s="14">
        <f>SUM($J108:J$127)</f>
        <v>3509.277406683806</v>
      </c>
      <c r="L108" s="16">
        <f t="shared" si="29"/>
        <v>3.0260783313858992</v>
      </c>
      <c r="M108" s="16"/>
      <c r="N108" s="20">
        <v>94</v>
      </c>
      <c r="O108" s="6">
        <f t="shared" si="22"/>
        <v>94</v>
      </c>
      <c r="P108" s="6">
        <f t="shared" si="30"/>
        <v>7460.2551342818679</v>
      </c>
      <c r="Q108" s="6">
        <f t="shared" si="31"/>
        <v>7460.2551342818679</v>
      </c>
      <c r="R108" s="5">
        <f t="shared" si="32"/>
        <v>7460.2551342818679</v>
      </c>
      <c r="S108" s="5">
        <f t="shared" si="33"/>
        <v>8651496.0697802287</v>
      </c>
      <c r="T108" s="20">
        <f>SUM(S108:$S$136)</f>
        <v>16866873.298951965</v>
      </c>
      <c r="U108" s="6">
        <f t="shared" si="34"/>
        <v>1.9495903555765504</v>
      </c>
    </row>
    <row r="109" spans="1:21" ht="12.5">
      <c r="A109" s="13">
        <v>95</v>
      </c>
      <c r="B109" s="22">
        <f>Absterbeordnung!B103</f>
        <v>5414.9699007377922</v>
      </c>
      <c r="C109" s="15">
        <f t="shared" si="23"/>
        <v>0.15239954929176638</v>
      </c>
      <c r="D109" s="14">
        <f t="shared" si="24"/>
        <v>825.23897230092052</v>
      </c>
      <c r="E109" s="14">
        <f>SUM(D109:$D$127)</f>
        <v>2349.5990962163401</v>
      </c>
      <c r="F109" s="16">
        <f t="shared" si="25"/>
        <v>2.8471741823646775</v>
      </c>
      <c r="G109" s="5"/>
      <c r="H109" s="14">
        <f t="shared" si="26"/>
        <v>5414.9699007377922</v>
      </c>
      <c r="I109" s="15">
        <f t="shared" si="27"/>
        <v>0.15239954929176638</v>
      </c>
      <c r="J109" s="14">
        <f t="shared" si="28"/>
        <v>825.23897230092052</v>
      </c>
      <c r="K109" s="14">
        <f>SUM($J109:J$127)</f>
        <v>2349.5990962163401</v>
      </c>
      <c r="L109" s="16">
        <f t="shared" si="29"/>
        <v>2.8471741823646775</v>
      </c>
      <c r="M109" s="16"/>
      <c r="N109" s="20">
        <v>95</v>
      </c>
      <c r="O109" s="6">
        <f t="shared" si="22"/>
        <v>95</v>
      </c>
      <c r="P109" s="6">
        <f t="shared" si="30"/>
        <v>5414.9699007377922</v>
      </c>
      <c r="Q109" s="6">
        <f t="shared" si="31"/>
        <v>5414.9699007377922</v>
      </c>
      <c r="R109" s="5">
        <f t="shared" si="32"/>
        <v>5414.9699007377922</v>
      </c>
      <c r="S109" s="5">
        <f t="shared" si="33"/>
        <v>4468644.195925273</v>
      </c>
      <c r="T109" s="20">
        <f>SUM(S109:$S$136)</f>
        <v>8215377.2291717334</v>
      </c>
      <c r="U109" s="6">
        <f t="shared" si="34"/>
        <v>1.8384496211765782</v>
      </c>
    </row>
    <row r="110" spans="1:21" ht="12.5">
      <c r="A110" s="13">
        <v>96</v>
      </c>
      <c r="B110" s="22">
        <f>Absterbeordnung!B104</f>
        <v>3786.347324649345</v>
      </c>
      <c r="C110" s="15">
        <f t="shared" si="23"/>
        <v>0.14941132283506506</v>
      </c>
      <c r="D110" s="14">
        <f t="shared" si="24"/>
        <v>565.72316248886818</v>
      </c>
      <c r="E110" s="14">
        <f>SUM(D110:$D$127)</f>
        <v>1524.36012391542</v>
      </c>
      <c r="F110" s="16">
        <f t="shared" si="25"/>
        <v>2.6945336959672659</v>
      </c>
      <c r="G110" s="5"/>
      <c r="H110" s="14">
        <f t="shared" si="26"/>
        <v>3786.347324649345</v>
      </c>
      <c r="I110" s="15">
        <f t="shared" si="27"/>
        <v>0.14941132283506506</v>
      </c>
      <c r="J110" s="14">
        <f t="shared" si="28"/>
        <v>565.72316248886818</v>
      </c>
      <c r="K110" s="14">
        <f>SUM($J110:J$127)</f>
        <v>1524.36012391542</v>
      </c>
      <c r="L110" s="16">
        <f t="shared" si="29"/>
        <v>2.6945336959672659</v>
      </c>
      <c r="M110" s="16"/>
      <c r="N110" s="20">
        <v>96</v>
      </c>
      <c r="O110" s="6">
        <f t="shared" ref="O110:O136" si="35">N110+$B$3</f>
        <v>96</v>
      </c>
      <c r="P110" s="6">
        <f t="shared" si="30"/>
        <v>3786.347324649345</v>
      </c>
      <c r="Q110" s="6">
        <f t="shared" si="31"/>
        <v>3786.347324649345</v>
      </c>
      <c r="R110" s="5">
        <f t="shared" si="32"/>
        <v>3786.347324649345</v>
      </c>
      <c r="S110" s="5">
        <f t="shared" si="33"/>
        <v>2142024.3827818925</v>
      </c>
      <c r="T110" s="20">
        <f>SUM(S110:$S$136)</f>
        <v>3746733.0332464599</v>
      </c>
      <c r="U110" s="6">
        <f t="shared" si="34"/>
        <v>1.7491551745925964</v>
      </c>
    </row>
    <row r="111" spans="1:21" ht="12.5">
      <c r="A111" s="13">
        <v>97</v>
      </c>
      <c r="B111" s="22">
        <f>Absterbeordnung!B105</f>
        <v>2563.074948195158</v>
      </c>
      <c r="C111" s="15">
        <f t="shared" ref="C111:C127" si="36">1/(((1+($B$5/100))^A111))</f>
        <v>0.14648168905398534</v>
      </c>
      <c r="D111" s="14">
        <f t="shared" ref="D111:D127" si="37">B111*C111</f>
        <v>375.4435475835827</v>
      </c>
      <c r="E111" s="14">
        <f>SUM(D111:$D$127)</f>
        <v>958.63696142655124</v>
      </c>
      <c r="F111" s="16">
        <f t="shared" ref="F111:F127" si="38">E111/D111</f>
        <v>2.5533451502802449</v>
      </c>
      <c r="G111" s="5"/>
      <c r="H111" s="14">
        <f t="shared" si="26"/>
        <v>2563.074948195158</v>
      </c>
      <c r="I111" s="15">
        <f t="shared" ref="I111:I127" si="39">1/(((1+($B$5/100))^A111))</f>
        <v>0.14648168905398534</v>
      </c>
      <c r="J111" s="14">
        <f t="shared" ref="J111:J127" si="40">H111*I111</f>
        <v>375.4435475835827</v>
      </c>
      <c r="K111" s="14">
        <f>SUM($J111:J$127)</f>
        <v>958.63696142655124</v>
      </c>
      <c r="L111" s="16">
        <f t="shared" ref="L111:L127" si="41">K111/J111</f>
        <v>2.5533451502802449</v>
      </c>
      <c r="M111" s="16"/>
      <c r="N111" s="20">
        <v>97</v>
      </c>
      <c r="O111" s="6">
        <f t="shared" si="35"/>
        <v>97</v>
      </c>
      <c r="P111" s="6">
        <f t="shared" si="30"/>
        <v>2563.074948195158</v>
      </c>
      <c r="Q111" s="6">
        <f t="shared" si="31"/>
        <v>2563.074948195158</v>
      </c>
      <c r="R111" s="5">
        <f t="shared" si="32"/>
        <v>2563.074948195158</v>
      </c>
      <c r="S111" s="5">
        <f t="shared" ref="S111:S136" si="42">P111*R111*I111</f>
        <v>962289.95127299766</v>
      </c>
      <c r="T111" s="20">
        <f>SUM(S111:$S$136)</f>
        <v>1604708.6504645664</v>
      </c>
      <c r="U111" s="6">
        <f t="shared" ref="U111:U127" si="43">T111/S111</f>
        <v>1.6675936897623462</v>
      </c>
    </row>
    <row r="112" spans="1:21" ht="12.5">
      <c r="A112" s="13">
        <v>98</v>
      </c>
      <c r="B112" s="22">
        <f>Absterbeordnung!B106</f>
        <v>1678.6547233215078</v>
      </c>
      <c r="C112" s="15">
        <f t="shared" si="36"/>
        <v>0.14360949907253467</v>
      </c>
      <c r="D112" s="14">
        <f t="shared" si="37"/>
        <v>241.07076393194603</v>
      </c>
      <c r="E112" s="14">
        <f>SUM(D112:$D$127)</f>
        <v>583.19341384296843</v>
      </c>
      <c r="F112" s="16">
        <f t="shared" si="38"/>
        <v>2.4191793493781071</v>
      </c>
      <c r="G112" s="5"/>
      <c r="H112" s="14">
        <f t="shared" si="26"/>
        <v>1678.6547233215078</v>
      </c>
      <c r="I112" s="15">
        <f t="shared" si="39"/>
        <v>0.14360949907253467</v>
      </c>
      <c r="J112" s="14">
        <f t="shared" si="40"/>
        <v>241.07076393194603</v>
      </c>
      <c r="K112" s="14">
        <f>SUM($J112:J$127)</f>
        <v>583.19341384296843</v>
      </c>
      <c r="L112" s="16">
        <f t="shared" si="41"/>
        <v>2.4191793493781071</v>
      </c>
      <c r="M112" s="16"/>
      <c r="N112" s="20">
        <v>98</v>
      </c>
      <c r="O112" s="6">
        <f t="shared" si="35"/>
        <v>98</v>
      </c>
      <c r="P112" s="6">
        <f t="shared" si="30"/>
        <v>1678.6547233215078</v>
      </c>
      <c r="Q112" s="6">
        <f t="shared" si="31"/>
        <v>1678.6547233215078</v>
      </c>
      <c r="R112" s="5">
        <f t="shared" si="32"/>
        <v>1678.6547233215078</v>
      </c>
      <c r="S112" s="5">
        <f t="shared" si="42"/>
        <v>404674.5765290854</v>
      </c>
      <c r="T112" s="20">
        <f>SUM(S112:$S$136)</f>
        <v>642418.69919156912</v>
      </c>
      <c r="U112" s="6">
        <f t="shared" si="43"/>
        <v>1.5874945856535572</v>
      </c>
    </row>
    <row r="113" spans="1:21" ht="12.5">
      <c r="A113" s="13">
        <v>99</v>
      </c>
      <c r="B113" s="22">
        <f>Absterbeordnung!B107</f>
        <v>1051.4327439607082</v>
      </c>
      <c r="C113" s="15">
        <f t="shared" si="36"/>
        <v>0.14079362654170063</v>
      </c>
      <c r="D113" s="14">
        <f t="shared" si="37"/>
        <v>148.03502908691948</v>
      </c>
      <c r="E113" s="14">
        <f>SUM(D113:$D$127)</f>
        <v>342.12264991102262</v>
      </c>
      <c r="F113" s="16">
        <f t="shared" si="38"/>
        <v>2.3110925300669454</v>
      </c>
      <c r="G113" s="5"/>
      <c r="H113" s="14">
        <f t="shared" si="26"/>
        <v>1051.4327439607082</v>
      </c>
      <c r="I113" s="15">
        <f t="shared" si="39"/>
        <v>0.14079362654170063</v>
      </c>
      <c r="J113" s="14">
        <f t="shared" si="40"/>
        <v>148.03502908691948</v>
      </c>
      <c r="K113" s="14">
        <f>SUM($J113:J$127)</f>
        <v>342.12264991102262</v>
      </c>
      <c r="L113" s="16">
        <f t="shared" si="41"/>
        <v>2.3110925300669454</v>
      </c>
      <c r="M113" s="16"/>
      <c r="N113" s="20">
        <v>99</v>
      </c>
      <c r="O113" s="6">
        <f t="shared" si="35"/>
        <v>99</v>
      </c>
      <c r="P113" s="6">
        <f t="shared" si="30"/>
        <v>1051.4327439607082</v>
      </c>
      <c r="Q113" s="6">
        <f t="shared" si="31"/>
        <v>1051.4327439607082</v>
      </c>
      <c r="R113" s="5">
        <f t="shared" si="32"/>
        <v>1051.4327439607082</v>
      </c>
      <c r="S113" s="5">
        <f t="shared" si="42"/>
        <v>155648.87683516301</v>
      </c>
      <c r="T113" s="20">
        <f>SUM(S113:$S$136)</f>
        <v>237744.12266248348</v>
      </c>
      <c r="U113" s="6">
        <f t="shared" si="43"/>
        <v>1.52743872937973</v>
      </c>
    </row>
    <row r="114" spans="1:21" ht="12.5">
      <c r="A114" s="13">
        <v>100</v>
      </c>
      <c r="B114" s="22">
        <f>Absterbeordnung!B108</f>
        <v>635.32902876385492</v>
      </c>
      <c r="C114" s="15">
        <f t="shared" si="36"/>
        <v>0.13803296719774574</v>
      </c>
      <c r="D114" s="14">
        <f t="shared" si="37"/>
        <v>87.696350987136853</v>
      </c>
      <c r="E114" s="14">
        <f>SUM(D114:$D$127)</f>
        <v>194.08762082410314</v>
      </c>
      <c r="F114" s="16">
        <f t="shared" si="38"/>
        <v>2.2131778419443195</v>
      </c>
      <c r="G114" s="5"/>
      <c r="H114" s="14">
        <f t="shared" si="26"/>
        <v>635.32902876385492</v>
      </c>
      <c r="I114" s="15">
        <f t="shared" si="39"/>
        <v>0.13803296719774574</v>
      </c>
      <c r="J114" s="14">
        <f t="shared" si="40"/>
        <v>87.696350987136853</v>
      </c>
      <c r="K114" s="14">
        <f>SUM($J114:J$127)</f>
        <v>194.08762082410314</v>
      </c>
      <c r="L114" s="16">
        <f t="shared" si="41"/>
        <v>2.2131778419443195</v>
      </c>
      <c r="M114" s="16"/>
      <c r="N114" s="20">
        <v>100</v>
      </c>
      <c r="O114" s="6">
        <f t="shared" si="35"/>
        <v>100</v>
      </c>
      <c r="P114" s="6">
        <f t="shared" si="30"/>
        <v>635.32902876385492</v>
      </c>
      <c r="Q114" s="6">
        <f t="shared" si="31"/>
        <v>635.32902876385492</v>
      </c>
      <c r="R114" s="5">
        <f t="shared" si="32"/>
        <v>635.32902876385492</v>
      </c>
      <c r="S114" s="5">
        <f t="shared" si="42"/>
        <v>55716.037498791782</v>
      </c>
      <c r="T114" s="20">
        <f>SUM(S114:$S$136)</f>
        <v>82095.245827320497</v>
      </c>
      <c r="U114" s="6">
        <f t="shared" si="43"/>
        <v>1.4734580833947633</v>
      </c>
    </row>
    <row r="115" spans="1:21" ht="12.5">
      <c r="A115" s="13">
        <v>101</v>
      </c>
      <c r="B115" s="22">
        <f>Absterbeordnung!B109</f>
        <v>369.6</v>
      </c>
      <c r="C115" s="15">
        <f t="shared" si="36"/>
        <v>0.13532643842916248</v>
      </c>
      <c r="D115" s="14">
        <f t="shared" si="37"/>
        <v>50.016651643418456</v>
      </c>
      <c r="E115" s="14">
        <f>SUM(D115:$D$127)</f>
        <v>106.39126983696629</v>
      </c>
      <c r="F115" s="16">
        <f t="shared" si="38"/>
        <v>2.1271169968645034</v>
      </c>
      <c r="G115" s="5"/>
      <c r="H115" s="14">
        <f t="shared" si="26"/>
        <v>369.6</v>
      </c>
      <c r="I115" s="15">
        <f t="shared" si="39"/>
        <v>0.13532643842916248</v>
      </c>
      <c r="J115" s="14">
        <f t="shared" si="40"/>
        <v>50.016651643418456</v>
      </c>
      <c r="K115" s="14">
        <f>SUM($J115:J$127)</f>
        <v>106.39126983696629</v>
      </c>
      <c r="L115" s="16">
        <f t="shared" si="41"/>
        <v>2.1271169968645034</v>
      </c>
      <c r="M115" s="16"/>
      <c r="N115" s="20">
        <v>101</v>
      </c>
      <c r="O115" s="6">
        <f t="shared" si="35"/>
        <v>101</v>
      </c>
      <c r="P115" s="6">
        <f t="shared" si="30"/>
        <v>369.6</v>
      </c>
      <c r="Q115" s="6">
        <f t="shared" si="31"/>
        <v>369.6</v>
      </c>
      <c r="R115" s="5">
        <f t="shared" si="32"/>
        <v>369.6</v>
      </c>
      <c r="S115" s="5">
        <f t="shared" si="42"/>
        <v>18486.154447407462</v>
      </c>
      <c r="T115" s="20">
        <f>SUM(S115:$S$136)</f>
        <v>26379.208328528708</v>
      </c>
      <c r="U115" s="6">
        <f t="shared" si="43"/>
        <v>1.4269711098420572</v>
      </c>
    </row>
    <row r="116" spans="1:21" ht="12.5">
      <c r="A116" s="21">
        <v>102</v>
      </c>
      <c r="B116" s="22">
        <f>Absterbeordnung!B110</f>
        <v>207.1</v>
      </c>
      <c r="C116" s="15">
        <f t="shared" si="36"/>
        <v>0.13267297885212007</v>
      </c>
      <c r="D116" s="14">
        <f t="shared" si="37"/>
        <v>27.476573920274063</v>
      </c>
      <c r="E116" s="14">
        <f>SUM(D116:$D$127)</f>
        <v>56.374618193547803</v>
      </c>
      <c r="F116" s="16">
        <f t="shared" si="38"/>
        <v>2.0517339009268118</v>
      </c>
      <c r="G116" s="5"/>
      <c r="H116" s="14">
        <f t="shared" si="26"/>
        <v>207.1</v>
      </c>
      <c r="I116" s="15">
        <f t="shared" si="39"/>
        <v>0.13267297885212007</v>
      </c>
      <c r="J116" s="14">
        <f t="shared" si="40"/>
        <v>27.476573920274063</v>
      </c>
      <c r="K116" s="14">
        <f>SUM($J116:J$127)</f>
        <v>56.374618193547803</v>
      </c>
      <c r="L116" s="16">
        <f t="shared" si="41"/>
        <v>2.0517339009268118</v>
      </c>
      <c r="M116" s="16"/>
      <c r="N116" s="6">
        <v>102</v>
      </c>
      <c r="O116" s="6">
        <f t="shared" si="35"/>
        <v>102</v>
      </c>
      <c r="P116" s="6">
        <f t="shared" si="30"/>
        <v>207.1</v>
      </c>
      <c r="Q116" s="6">
        <f t="shared" si="31"/>
        <v>207.1</v>
      </c>
      <c r="R116" s="5">
        <f t="shared" si="32"/>
        <v>207.1</v>
      </c>
      <c r="S116" s="5">
        <f t="shared" si="42"/>
        <v>5690.3984588887588</v>
      </c>
      <c r="T116" s="20">
        <f>SUM(S116:$S$136)</f>
        <v>7893.0538811212446</v>
      </c>
      <c r="U116" s="6">
        <f t="shared" si="43"/>
        <v>1.3870828094281868</v>
      </c>
    </row>
    <row r="117" spans="1:21" ht="12.5">
      <c r="A117" s="21">
        <v>103</v>
      </c>
      <c r="B117" s="22">
        <f>Absterbeordnung!B111</f>
        <v>111.9</v>
      </c>
      <c r="C117" s="15">
        <f t="shared" si="36"/>
        <v>0.13007154789423539</v>
      </c>
      <c r="D117" s="14">
        <f t="shared" si="37"/>
        <v>14.55500620936494</v>
      </c>
      <c r="E117" s="14">
        <f>SUM(D117:$D$127)</f>
        <v>28.898044273273751</v>
      </c>
      <c r="F117" s="16">
        <f t="shared" si="38"/>
        <v>1.9854367533474671</v>
      </c>
      <c r="G117" s="5"/>
      <c r="H117" s="14">
        <f t="shared" si="26"/>
        <v>111.9</v>
      </c>
      <c r="I117" s="15">
        <f t="shared" si="39"/>
        <v>0.13007154789423539</v>
      </c>
      <c r="J117" s="14">
        <f t="shared" si="40"/>
        <v>14.55500620936494</v>
      </c>
      <c r="K117" s="14">
        <f>SUM($J117:J$127)</f>
        <v>28.898044273273751</v>
      </c>
      <c r="L117" s="16">
        <f t="shared" si="41"/>
        <v>1.9854367533474671</v>
      </c>
      <c r="M117" s="16"/>
      <c r="N117" s="6">
        <v>103</v>
      </c>
      <c r="O117" s="6">
        <f t="shared" si="35"/>
        <v>103</v>
      </c>
      <c r="P117" s="6">
        <f t="shared" si="30"/>
        <v>111.9</v>
      </c>
      <c r="Q117" s="6">
        <f t="shared" si="31"/>
        <v>111.9</v>
      </c>
      <c r="R117" s="5">
        <f t="shared" si="32"/>
        <v>111.9</v>
      </c>
      <c r="S117" s="5">
        <f t="shared" si="42"/>
        <v>1628.7051948279368</v>
      </c>
      <c r="T117" s="20">
        <f>SUM(S117:$S$136)</f>
        <v>2202.6554222324853</v>
      </c>
      <c r="U117" s="6">
        <f t="shared" si="43"/>
        <v>1.3523966333669015</v>
      </c>
    </row>
    <row r="118" spans="1:21" ht="12.5">
      <c r="A118" s="21">
        <v>104</v>
      </c>
      <c r="B118" s="22">
        <f>Absterbeordnung!B112</f>
        <v>58.3</v>
      </c>
      <c r="C118" s="15">
        <f t="shared" si="36"/>
        <v>0.12752112538650526</v>
      </c>
      <c r="D118" s="14">
        <f t="shared" si="37"/>
        <v>7.4344816100332558</v>
      </c>
      <c r="E118" s="14">
        <f>SUM(D118:$D$127)</f>
        <v>14.343038063908809</v>
      </c>
      <c r="F118" s="16">
        <f t="shared" si="38"/>
        <v>1.9292586647268133</v>
      </c>
      <c r="G118" s="5"/>
      <c r="H118" s="14">
        <f t="shared" si="26"/>
        <v>58.3</v>
      </c>
      <c r="I118" s="15">
        <f t="shared" si="39"/>
        <v>0.12752112538650526</v>
      </c>
      <c r="J118" s="14">
        <f t="shared" si="40"/>
        <v>7.4344816100332558</v>
      </c>
      <c r="K118" s="14">
        <f>SUM($J118:J$127)</f>
        <v>14.343038063908809</v>
      </c>
      <c r="L118" s="16">
        <f t="shared" si="41"/>
        <v>1.9292586647268133</v>
      </c>
      <c r="M118" s="16"/>
      <c r="N118" s="6">
        <v>104</v>
      </c>
      <c r="O118" s="6">
        <f t="shared" si="35"/>
        <v>104</v>
      </c>
      <c r="P118" s="6">
        <f t="shared" si="30"/>
        <v>58.3</v>
      </c>
      <c r="Q118" s="6">
        <f t="shared" si="31"/>
        <v>58.3</v>
      </c>
      <c r="R118" s="5">
        <f t="shared" si="32"/>
        <v>58.3</v>
      </c>
      <c r="S118" s="5">
        <f t="shared" si="42"/>
        <v>433.43027786493883</v>
      </c>
      <c r="T118" s="20">
        <f>SUM(S118:$S$136)</f>
        <v>573.95022740454863</v>
      </c>
      <c r="U118" s="6">
        <f t="shared" si="43"/>
        <v>1.32420427624901</v>
      </c>
    </row>
    <row r="119" spans="1:21" ht="12.5">
      <c r="A119" s="21">
        <v>105</v>
      </c>
      <c r="B119" s="22">
        <f>Absterbeordnung!B113</f>
        <v>29.4</v>
      </c>
      <c r="C119" s="15">
        <f t="shared" si="36"/>
        <v>0.12502071116324046</v>
      </c>
      <c r="D119" s="14">
        <f t="shared" si="37"/>
        <v>3.6756089081992691</v>
      </c>
      <c r="E119" s="14">
        <f>SUM(D119:$D$127)</f>
        <v>6.9085564538755557</v>
      </c>
      <c r="F119" s="16">
        <f t="shared" si="38"/>
        <v>1.8795678828790714</v>
      </c>
      <c r="G119" s="5"/>
      <c r="H119" s="14">
        <f t="shared" si="26"/>
        <v>29.4</v>
      </c>
      <c r="I119" s="15">
        <f t="shared" si="39"/>
        <v>0.12502071116324046</v>
      </c>
      <c r="J119" s="14">
        <f t="shared" si="40"/>
        <v>3.6756089081992691</v>
      </c>
      <c r="K119" s="14">
        <f>SUM($J119:J$127)</f>
        <v>6.9085564538755557</v>
      </c>
      <c r="L119" s="16">
        <f t="shared" si="41"/>
        <v>1.8795678828790714</v>
      </c>
      <c r="M119" s="16"/>
      <c r="N119" s="6">
        <v>105</v>
      </c>
      <c r="O119" s="6">
        <f t="shared" si="35"/>
        <v>105</v>
      </c>
      <c r="P119" s="6">
        <f t="shared" si="30"/>
        <v>29.4</v>
      </c>
      <c r="Q119" s="6">
        <f t="shared" si="31"/>
        <v>29.4</v>
      </c>
      <c r="R119" s="5">
        <f t="shared" si="32"/>
        <v>29.4</v>
      </c>
      <c r="S119" s="5">
        <f t="shared" si="42"/>
        <v>108.06290190105851</v>
      </c>
      <c r="T119" s="20">
        <f>SUM(S119:$S$136)</f>
        <v>140.51994953960994</v>
      </c>
      <c r="U119" s="6">
        <f t="shared" si="43"/>
        <v>1.3003532856101609</v>
      </c>
    </row>
    <row r="120" spans="1:21" ht="12.5">
      <c r="A120" s="21">
        <v>106</v>
      </c>
      <c r="B120" s="22">
        <f>Absterbeordnung!B114</f>
        <v>14.4</v>
      </c>
      <c r="C120" s="15">
        <f t="shared" si="36"/>
        <v>0.12256932466984359</v>
      </c>
      <c r="D120" s="14">
        <f t="shared" si="37"/>
        <v>1.7649982752457478</v>
      </c>
      <c r="E120" s="14">
        <f>SUM(D120:$D$127)</f>
        <v>3.2329475456762862</v>
      </c>
      <c r="F120" s="16">
        <f t="shared" si="38"/>
        <v>1.8317001160956659</v>
      </c>
      <c r="G120" s="5"/>
      <c r="H120" s="14">
        <f t="shared" si="26"/>
        <v>14.4</v>
      </c>
      <c r="I120" s="15">
        <f t="shared" si="39"/>
        <v>0.12256932466984359</v>
      </c>
      <c r="J120" s="14">
        <f t="shared" si="40"/>
        <v>1.7649982752457478</v>
      </c>
      <c r="K120" s="14">
        <f>SUM($J120:J$127)</f>
        <v>3.2329475456762862</v>
      </c>
      <c r="L120" s="16">
        <f t="shared" si="41"/>
        <v>1.8317001160956659</v>
      </c>
      <c r="M120" s="16"/>
      <c r="N120" s="6">
        <v>106</v>
      </c>
      <c r="O120" s="6">
        <f t="shared" si="35"/>
        <v>106</v>
      </c>
      <c r="P120" s="6">
        <f t="shared" si="30"/>
        <v>14.4</v>
      </c>
      <c r="Q120" s="6">
        <f t="shared" si="31"/>
        <v>14.4</v>
      </c>
      <c r="R120" s="5">
        <f t="shared" si="32"/>
        <v>14.4</v>
      </c>
      <c r="S120" s="5">
        <f t="shared" si="42"/>
        <v>25.415975163538768</v>
      </c>
      <c r="T120" s="20">
        <f>SUM(S120:$S$136)</f>
        <v>32.457047638551423</v>
      </c>
      <c r="U120" s="6">
        <f t="shared" si="43"/>
        <v>1.2770333394531181</v>
      </c>
    </row>
    <row r="121" spans="1:21" ht="12.5">
      <c r="A121" s="21">
        <v>107</v>
      </c>
      <c r="B121" s="22">
        <f>Absterbeordnung!B115</f>
        <v>6.8</v>
      </c>
      <c r="C121" s="15">
        <f t="shared" si="36"/>
        <v>0.12016600457827803</v>
      </c>
      <c r="D121" s="14">
        <f t="shared" si="37"/>
        <v>0.81712883113229062</v>
      </c>
      <c r="E121" s="14">
        <f>SUM(D121:$D$127)</f>
        <v>1.4679492704305379</v>
      </c>
      <c r="F121" s="16">
        <f t="shared" si="38"/>
        <v>1.7964722507666377</v>
      </c>
      <c r="G121" s="5"/>
      <c r="H121" s="14">
        <f t="shared" si="26"/>
        <v>6.8</v>
      </c>
      <c r="I121" s="15">
        <f t="shared" si="39"/>
        <v>0.12016600457827803</v>
      </c>
      <c r="J121" s="14">
        <f t="shared" si="40"/>
        <v>0.81712883113229062</v>
      </c>
      <c r="K121" s="14">
        <f>SUM($J121:J$127)</f>
        <v>1.4679492704305379</v>
      </c>
      <c r="L121" s="16">
        <f t="shared" si="41"/>
        <v>1.7964722507666377</v>
      </c>
      <c r="M121" s="16"/>
      <c r="N121" s="6">
        <v>107</v>
      </c>
      <c r="O121" s="6">
        <f t="shared" si="35"/>
        <v>107</v>
      </c>
      <c r="P121" s="6">
        <f t="shared" si="30"/>
        <v>6.8</v>
      </c>
      <c r="Q121" s="6">
        <f t="shared" si="31"/>
        <v>6.8</v>
      </c>
      <c r="R121" s="5">
        <f t="shared" si="32"/>
        <v>6.8</v>
      </c>
      <c r="S121" s="5">
        <f t="shared" si="42"/>
        <v>5.5564760516995753</v>
      </c>
      <c r="T121" s="20">
        <f>SUM(S121:$S$136)</f>
        <v>7.0410724750126583</v>
      </c>
      <c r="U121" s="6">
        <f t="shared" si="43"/>
        <v>1.2671830868161458</v>
      </c>
    </row>
    <row r="122" spans="1:21" ht="12.5">
      <c r="A122" s="21">
        <v>108</v>
      </c>
      <c r="B122" s="22">
        <f>Absterbeordnung!B116</f>
        <v>3.2</v>
      </c>
      <c r="C122" s="15">
        <f t="shared" si="36"/>
        <v>0.11780980841007649</v>
      </c>
      <c r="D122" s="14">
        <f t="shared" si="37"/>
        <v>0.37699138691224476</v>
      </c>
      <c r="E122" s="14">
        <f>SUM(D122:$D$127)</f>
        <v>0.65082043929824729</v>
      </c>
      <c r="F122" s="16">
        <f t="shared" si="38"/>
        <v>1.7263536035366873</v>
      </c>
      <c r="G122" s="5"/>
      <c r="H122" s="14">
        <f t="shared" si="26"/>
        <v>3.2</v>
      </c>
      <c r="I122" s="15">
        <f t="shared" si="39"/>
        <v>0.11780980841007649</v>
      </c>
      <c r="J122" s="14">
        <f t="shared" si="40"/>
        <v>0.37699138691224476</v>
      </c>
      <c r="K122" s="14">
        <f>SUM($J122:J$127)</f>
        <v>0.65082043929824729</v>
      </c>
      <c r="L122" s="16">
        <f t="shared" si="41"/>
        <v>1.7263536035366873</v>
      </c>
      <c r="M122" s="16"/>
      <c r="N122" s="6">
        <v>108</v>
      </c>
      <c r="O122" s="6">
        <f t="shared" si="35"/>
        <v>108</v>
      </c>
      <c r="P122" s="6">
        <f t="shared" si="30"/>
        <v>3.2</v>
      </c>
      <c r="Q122" s="6">
        <f t="shared" si="31"/>
        <v>3.2</v>
      </c>
      <c r="R122" s="5">
        <f t="shared" si="32"/>
        <v>3.2</v>
      </c>
      <c r="S122" s="5">
        <f t="shared" si="42"/>
        <v>1.2063724381191834</v>
      </c>
      <c r="T122" s="20">
        <f>SUM(S122:$S$136)</f>
        <v>1.4845964233130828</v>
      </c>
      <c r="U122" s="6">
        <f t="shared" si="43"/>
        <v>1.2306285989322414</v>
      </c>
    </row>
    <row r="123" spans="1:21" ht="12.5">
      <c r="A123" s="21">
        <v>109</v>
      </c>
      <c r="B123" s="22">
        <f>Absterbeordnung!B117</f>
        <v>1.4</v>
      </c>
      <c r="C123" s="15">
        <f t="shared" si="36"/>
        <v>0.11549981216674166</v>
      </c>
      <c r="D123" s="14">
        <f t="shared" si="37"/>
        <v>0.16169973703343832</v>
      </c>
      <c r="E123" s="14">
        <f>SUM(D123:$D$127)</f>
        <v>0.27382905238600247</v>
      </c>
      <c r="F123" s="16">
        <f t="shared" si="38"/>
        <v>1.6934415442455335</v>
      </c>
      <c r="G123" s="5"/>
      <c r="H123" s="14">
        <f t="shared" si="26"/>
        <v>1.4</v>
      </c>
      <c r="I123" s="15">
        <f t="shared" si="39"/>
        <v>0.11549981216674166</v>
      </c>
      <c r="J123" s="14">
        <f t="shared" si="40"/>
        <v>0.16169973703343832</v>
      </c>
      <c r="K123" s="14">
        <f>SUM($J123:J$127)</f>
        <v>0.27382905238600247</v>
      </c>
      <c r="L123" s="16">
        <f t="shared" si="41"/>
        <v>1.6934415442455335</v>
      </c>
      <c r="M123" s="16"/>
      <c r="N123" s="6">
        <v>109</v>
      </c>
      <c r="O123" s="6">
        <f t="shared" si="35"/>
        <v>109</v>
      </c>
      <c r="P123" s="6">
        <f t="shared" si="30"/>
        <v>1.4</v>
      </c>
      <c r="Q123" s="6">
        <f t="shared" si="31"/>
        <v>1.4</v>
      </c>
      <c r="R123" s="5">
        <f t="shared" si="32"/>
        <v>1.4</v>
      </c>
      <c r="S123" s="5">
        <f t="shared" si="42"/>
        <v>0.22637963184681362</v>
      </c>
      <c r="T123" s="20">
        <f>SUM(S123:$S$136)</f>
        <v>0.27822398519389951</v>
      </c>
      <c r="U123" s="6">
        <f t="shared" si="43"/>
        <v>1.2290150970038147</v>
      </c>
    </row>
    <row r="124" spans="1:21" ht="12.5">
      <c r="A124" s="21">
        <v>110</v>
      </c>
      <c r="B124" s="22">
        <f>Absterbeordnung!B118</f>
        <v>0.6</v>
      </c>
      <c r="C124" s="15">
        <f t="shared" si="36"/>
        <v>0.11323510996739378</v>
      </c>
      <c r="D124" s="14">
        <f t="shared" si="37"/>
        <v>6.7941065980436269E-2</v>
      </c>
      <c r="E124" s="14">
        <f>SUM(D124:$D$127)</f>
        <v>0.11212931535256419</v>
      </c>
      <c r="F124" s="16">
        <f t="shared" si="38"/>
        <v>1.6503908753043703</v>
      </c>
      <c r="G124" s="5"/>
      <c r="H124" s="14">
        <f t="shared" si="26"/>
        <v>0.6</v>
      </c>
      <c r="I124" s="15">
        <f t="shared" si="39"/>
        <v>0.11323510996739378</v>
      </c>
      <c r="J124" s="14">
        <f t="shared" si="40"/>
        <v>6.7941065980436269E-2</v>
      </c>
      <c r="K124" s="14">
        <f>SUM($J124:J$127)</f>
        <v>0.11212931535256419</v>
      </c>
      <c r="L124" s="16">
        <f t="shared" si="41"/>
        <v>1.6503908753043703</v>
      </c>
      <c r="M124" s="16"/>
      <c r="N124" s="6">
        <v>110</v>
      </c>
      <c r="O124" s="6">
        <f t="shared" si="35"/>
        <v>110</v>
      </c>
      <c r="P124" s="6">
        <f t="shared" si="30"/>
        <v>0.6</v>
      </c>
      <c r="Q124" s="6">
        <f t="shared" si="31"/>
        <v>0.6</v>
      </c>
      <c r="R124" s="5">
        <f t="shared" si="32"/>
        <v>0.6</v>
      </c>
      <c r="S124" s="5">
        <f t="shared" si="42"/>
        <v>4.0764639588261757E-2</v>
      </c>
      <c r="T124" s="20">
        <f>SUM(S124:$S$136)</f>
        <v>5.1844353347085946E-2</v>
      </c>
      <c r="U124" s="6">
        <f t="shared" si="43"/>
        <v>1.2717971720278525</v>
      </c>
    </row>
    <row r="125" spans="1:21" ht="12.5">
      <c r="A125" s="21">
        <v>111</v>
      </c>
      <c r="B125" s="22">
        <f>Absterbeordnung!B119</f>
        <v>0.3</v>
      </c>
      <c r="C125" s="15">
        <f t="shared" si="36"/>
        <v>0.11101481369352335</v>
      </c>
      <c r="D125" s="14">
        <f t="shared" si="37"/>
        <v>3.3304444108057003E-2</v>
      </c>
      <c r="E125" s="14">
        <f>SUM(D125:$D$127)</f>
        <v>4.4188249372127918E-2</v>
      </c>
      <c r="F125" s="16">
        <f t="shared" si="38"/>
        <v>1.326797385620915</v>
      </c>
      <c r="G125" s="25"/>
      <c r="H125" s="14">
        <f t="shared" si="26"/>
        <v>0.3</v>
      </c>
      <c r="I125" s="15">
        <f t="shared" si="39"/>
        <v>0.11101481369352335</v>
      </c>
      <c r="J125" s="14">
        <f t="shared" si="40"/>
        <v>3.3304444108057003E-2</v>
      </c>
      <c r="K125" s="14">
        <f>SUM($J125:J$127)</f>
        <v>4.4188249372127918E-2</v>
      </c>
      <c r="L125" s="16">
        <f t="shared" si="41"/>
        <v>1.326797385620915</v>
      </c>
      <c r="M125" s="16"/>
      <c r="N125" s="6">
        <v>111</v>
      </c>
      <c r="O125" s="6">
        <f t="shared" si="35"/>
        <v>111</v>
      </c>
      <c r="P125" s="6">
        <f t="shared" si="30"/>
        <v>0.3</v>
      </c>
      <c r="Q125" s="6">
        <f t="shared" si="31"/>
        <v>0.3</v>
      </c>
      <c r="R125" s="5">
        <f t="shared" si="32"/>
        <v>0.3</v>
      </c>
      <c r="S125" s="5">
        <f t="shared" si="42"/>
        <v>9.991333232417101E-3</v>
      </c>
      <c r="T125" s="20">
        <f>SUM(S125:$S$136)</f>
        <v>1.1079713758824192E-2</v>
      </c>
      <c r="U125" s="6">
        <f t="shared" si="43"/>
        <v>1.1089324618736383</v>
      </c>
    </row>
    <row r="126" spans="1:21" ht="12.5">
      <c r="A126" s="21">
        <v>112</v>
      </c>
      <c r="B126" s="22">
        <f>Absterbeordnung!B120</f>
        <v>0.1</v>
      </c>
      <c r="C126" s="15">
        <f t="shared" si="36"/>
        <v>0.10883805264070914</v>
      </c>
      <c r="D126" s="14">
        <f t="shared" si="37"/>
        <v>1.0883805264070914E-2</v>
      </c>
      <c r="E126" s="14">
        <f>SUM(D126:$D$127)</f>
        <v>1.0883805264070914E-2</v>
      </c>
      <c r="F126" s="16">
        <f t="shared" si="38"/>
        <v>1</v>
      </c>
      <c r="G126" s="5"/>
      <c r="H126" s="14">
        <f t="shared" si="26"/>
        <v>0.1</v>
      </c>
      <c r="I126" s="15">
        <f t="shared" si="39"/>
        <v>0.10883805264070914</v>
      </c>
      <c r="J126" s="14">
        <f t="shared" si="40"/>
        <v>1.0883805264070914E-2</v>
      </c>
      <c r="K126" s="14">
        <f>SUM($J126:J$127)</f>
        <v>1.0883805264070914E-2</v>
      </c>
      <c r="L126" s="16">
        <f t="shared" si="41"/>
        <v>1</v>
      </c>
      <c r="M126" s="16"/>
      <c r="N126" s="6">
        <v>112</v>
      </c>
      <c r="O126" s="6">
        <f t="shared" si="35"/>
        <v>112</v>
      </c>
      <c r="P126" s="6">
        <f t="shared" si="30"/>
        <v>0.1</v>
      </c>
      <c r="Q126" s="6">
        <f t="shared" si="31"/>
        <v>0.1</v>
      </c>
      <c r="R126" s="5">
        <f t="shared" si="32"/>
        <v>0.1</v>
      </c>
      <c r="S126" s="5">
        <f t="shared" si="42"/>
        <v>1.0883805264070916E-3</v>
      </c>
      <c r="T126" s="20">
        <f>SUM(S126:$S$136)</f>
        <v>1.0883805264070916E-3</v>
      </c>
      <c r="U126" s="6">
        <f t="shared" si="43"/>
        <v>1</v>
      </c>
    </row>
    <row r="127" spans="1:21" ht="12.5">
      <c r="A127" s="26">
        <v>113</v>
      </c>
      <c r="B127" s="22">
        <f>Absterbeordnung!B121</f>
        <v>0</v>
      </c>
      <c r="C127" s="15">
        <f t="shared" si="36"/>
        <v>0.10670397317716583</v>
      </c>
      <c r="D127" s="14">
        <f t="shared" si="37"/>
        <v>0</v>
      </c>
      <c r="E127" s="14">
        <f>SUM(D127:$D$127)</f>
        <v>0</v>
      </c>
      <c r="F127" s="16" t="e">
        <f t="shared" si="38"/>
        <v>#DIV/0!</v>
      </c>
      <c r="G127" s="27"/>
      <c r="H127" s="14">
        <f t="shared" si="26"/>
        <v>0</v>
      </c>
      <c r="I127" s="15">
        <f t="shared" si="39"/>
        <v>0.10670397317716583</v>
      </c>
      <c r="J127" s="14">
        <f t="shared" si="40"/>
        <v>0</v>
      </c>
      <c r="K127" s="14">
        <f>SUM($J127:J$127)</f>
        <v>0</v>
      </c>
      <c r="L127" s="16" t="e">
        <f t="shared" si="41"/>
        <v>#DIV/0!</v>
      </c>
      <c r="M127" s="16"/>
      <c r="N127" s="28">
        <v>113</v>
      </c>
      <c r="O127" s="6">
        <f t="shared" si="35"/>
        <v>113</v>
      </c>
      <c r="P127" s="6">
        <f t="shared" si="30"/>
        <v>0</v>
      </c>
      <c r="Q127" s="6">
        <f t="shared" si="31"/>
        <v>0</v>
      </c>
      <c r="R127" s="5">
        <f t="shared" si="32"/>
        <v>0</v>
      </c>
      <c r="S127" s="5">
        <f t="shared" si="42"/>
        <v>0</v>
      </c>
      <c r="T127" s="20">
        <f>SUM(S127:$S$136)</f>
        <v>0</v>
      </c>
      <c r="U127" s="6" t="e">
        <f t="shared" si="43"/>
        <v>#DIV/0!</v>
      </c>
    </row>
    <row r="128" spans="1:21" ht="12.5">
      <c r="A128" s="26">
        <v>114</v>
      </c>
      <c r="B128" s="22">
        <f>Absterbeordnung!B122</f>
        <v>0</v>
      </c>
      <c r="C128" s="15">
        <f t="shared" ref="C128:C136" si="44">1/(((1+($B$5/100))^A128))</f>
        <v>0.10461173840898609</v>
      </c>
      <c r="D128" s="14">
        <f t="shared" ref="D128:D136" si="45">B128*C128</f>
        <v>0</v>
      </c>
      <c r="E128" s="14">
        <f>SUM(D$127:$D128)</f>
        <v>0</v>
      </c>
      <c r="F128" s="16" t="e">
        <f t="shared" ref="F128:F136" si="46">E128/D128</f>
        <v>#DIV/0!</v>
      </c>
      <c r="G128" s="27"/>
      <c r="H128" s="14">
        <f t="shared" ref="H128:H136" si="47">B128</f>
        <v>0</v>
      </c>
      <c r="I128" s="15">
        <f t="shared" ref="I128:I136" si="48">1/(((1+($B$5/100))^A128))</f>
        <v>0.10461173840898609</v>
      </c>
      <c r="J128" s="14">
        <f t="shared" ref="J128:J136" si="49">H128*I128</f>
        <v>0</v>
      </c>
      <c r="K128" s="14">
        <f>SUM($J$127:J128)</f>
        <v>0</v>
      </c>
      <c r="L128" s="16" t="e">
        <f t="shared" ref="L128:L136" si="50">K128/J128</f>
        <v>#DIV/0!</v>
      </c>
      <c r="M128" s="16"/>
      <c r="N128" s="6">
        <v>114</v>
      </c>
      <c r="O128" s="6">
        <f t="shared" si="35"/>
        <v>114</v>
      </c>
      <c r="P128" s="6">
        <f t="shared" ref="P128:P136" si="51">B128</f>
        <v>0</v>
      </c>
      <c r="Q128" s="6">
        <f t="shared" ref="Q128:Q136" si="52">B128</f>
        <v>0</v>
      </c>
      <c r="R128" s="5">
        <f t="shared" si="32"/>
        <v>0</v>
      </c>
      <c r="S128" s="5">
        <f t="shared" si="42"/>
        <v>0</v>
      </c>
      <c r="T128" s="20">
        <f>SUM(S128:$S$136)</f>
        <v>0</v>
      </c>
      <c r="U128" s="6" t="e">
        <f t="shared" ref="U128:U136" si="53">T128/S128</f>
        <v>#DIV/0!</v>
      </c>
    </row>
    <row r="129" spans="1:21" ht="12.5">
      <c r="A129" s="26">
        <v>115</v>
      </c>
      <c r="B129" s="22">
        <f>Absterbeordnung!B123</f>
        <v>0</v>
      </c>
      <c r="C129" s="15">
        <f t="shared" si="44"/>
        <v>0.10256052785194716</v>
      </c>
      <c r="D129" s="14">
        <f t="shared" si="45"/>
        <v>0</v>
      </c>
      <c r="E129" s="14">
        <f>SUM(D$127:$D129)</f>
        <v>0</v>
      </c>
      <c r="F129" s="16" t="e">
        <f t="shared" si="46"/>
        <v>#DIV/0!</v>
      </c>
      <c r="G129" s="27"/>
      <c r="H129" s="14">
        <f t="shared" si="47"/>
        <v>0</v>
      </c>
      <c r="I129" s="15">
        <f t="shared" si="48"/>
        <v>0.10256052785194716</v>
      </c>
      <c r="J129" s="14">
        <f t="shared" si="49"/>
        <v>0</v>
      </c>
      <c r="K129" s="14">
        <f>SUM($J$127:J129)</f>
        <v>0</v>
      </c>
      <c r="L129" s="16" t="e">
        <f t="shared" si="50"/>
        <v>#DIV/0!</v>
      </c>
      <c r="M129" s="16"/>
      <c r="N129" s="6">
        <v>115</v>
      </c>
      <c r="O129" s="6">
        <f t="shared" si="35"/>
        <v>115</v>
      </c>
      <c r="P129" s="6">
        <f t="shared" si="51"/>
        <v>0</v>
      </c>
      <c r="Q129" s="6">
        <f t="shared" si="52"/>
        <v>0</v>
      </c>
      <c r="R129" s="5">
        <f t="shared" si="32"/>
        <v>0</v>
      </c>
      <c r="S129" s="5">
        <f t="shared" si="42"/>
        <v>0</v>
      </c>
      <c r="T129" s="20">
        <f>SUM(S129:$S$136)</f>
        <v>0</v>
      </c>
      <c r="U129" s="6" t="e">
        <f t="shared" si="53"/>
        <v>#DIV/0!</v>
      </c>
    </row>
    <row r="130" spans="1:21" ht="12.5">
      <c r="A130" s="26">
        <v>116</v>
      </c>
      <c r="B130" s="22">
        <f>Absterbeordnung!B124</f>
        <v>0</v>
      </c>
      <c r="C130" s="15">
        <f t="shared" si="44"/>
        <v>0.1005495371097521</v>
      </c>
      <c r="D130" s="14">
        <f t="shared" si="45"/>
        <v>0</v>
      </c>
      <c r="E130" s="14">
        <f>SUM(D$127:$D130)</f>
        <v>0</v>
      </c>
      <c r="F130" s="16" t="e">
        <f t="shared" si="46"/>
        <v>#DIV/0!</v>
      </c>
      <c r="G130" s="27"/>
      <c r="H130" s="14">
        <f t="shared" si="47"/>
        <v>0</v>
      </c>
      <c r="I130" s="15">
        <f t="shared" si="48"/>
        <v>0.1005495371097521</v>
      </c>
      <c r="J130" s="14">
        <f t="shared" si="49"/>
        <v>0</v>
      </c>
      <c r="K130" s="14">
        <f>SUM($J$127:J130)</f>
        <v>0</v>
      </c>
      <c r="L130" s="16" t="e">
        <f t="shared" si="50"/>
        <v>#DIV/0!</v>
      </c>
      <c r="M130" s="16"/>
      <c r="N130" s="28">
        <v>116</v>
      </c>
      <c r="O130" s="6">
        <f t="shared" si="35"/>
        <v>116</v>
      </c>
      <c r="P130" s="6">
        <f t="shared" si="51"/>
        <v>0</v>
      </c>
      <c r="Q130" s="6">
        <f t="shared" si="52"/>
        <v>0</v>
      </c>
      <c r="R130" s="5">
        <f t="shared" si="32"/>
        <v>0</v>
      </c>
      <c r="S130" s="5">
        <f t="shared" si="42"/>
        <v>0</v>
      </c>
      <c r="T130" s="20">
        <f>SUM(S130:$S$136)</f>
        <v>0</v>
      </c>
      <c r="U130" s="6" t="e">
        <f t="shared" si="53"/>
        <v>#DIV/0!</v>
      </c>
    </row>
    <row r="131" spans="1:21" ht="12.5">
      <c r="A131" s="26">
        <v>117</v>
      </c>
      <c r="B131" s="22">
        <f>Absterbeordnung!B125</f>
        <v>0</v>
      </c>
      <c r="C131" s="15">
        <f t="shared" si="44"/>
        <v>9.8577977558580526E-2</v>
      </c>
      <c r="D131" s="14">
        <f t="shared" si="45"/>
        <v>0</v>
      </c>
      <c r="E131" s="14">
        <f>SUM(D$127:$D131)</f>
        <v>0</v>
      </c>
      <c r="F131" s="16" t="e">
        <f t="shared" si="46"/>
        <v>#DIV/0!</v>
      </c>
      <c r="G131" s="27"/>
      <c r="H131" s="14">
        <f t="shared" si="47"/>
        <v>0</v>
      </c>
      <c r="I131" s="15">
        <f t="shared" si="48"/>
        <v>9.8577977558580526E-2</v>
      </c>
      <c r="J131" s="14">
        <f t="shared" si="49"/>
        <v>0</v>
      </c>
      <c r="K131" s="14">
        <f>SUM($J$127:J131)</f>
        <v>0</v>
      </c>
      <c r="L131" s="16" t="e">
        <f t="shared" si="50"/>
        <v>#DIV/0!</v>
      </c>
      <c r="M131" s="16"/>
      <c r="N131" s="6">
        <v>117</v>
      </c>
      <c r="O131" s="6">
        <f t="shared" si="35"/>
        <v>117</v>
      </c>
      <c r="P131" s="6">
        <f t="shared" si="51"/>
        <v>0</v>
      </c>
      <c r="Q131" s="6">
        <f t="shared" si="52"/>
        <v>0</v>
      </c>
      <c r="R131" s="5">
        <f t="shared" si="32"/>
        <v>0</v>
      </c>
      <c r="S131" s="5">
        <f t="shared" si="42"/>
        <v>0</v>
      </c>
      <c r="T131" s="20">
        <f>SUM(S131:$S$136)</f>
        <v>0</v>
      </c>
      <c r="U131" s="6" t="e">
        <f t="shared" si="53"/>
        <v>#DIV/0!</v>
      </c>
    </row>
    <row r="132" spans="1:21" ht="12.5">
      <c r="A132" s="26">
        <v>118</v>
      </c>
      <c r="B132" s="22">
        <f>Absterbeordnung!B126</f>
        <v>0</v>
      </c>
      <c r="C132" s="15">
        <f t="shared" si="44"/>
        <v>9.6645076037824032E-2</v>
      </c>
      <c r="D132" s="14">
        <f t="shared" si="45"/>
        <v>0</v>
      </c>
      <c r="E132" s="14">
        <f>SUM(D$127:$D132)</f>
        <v>0</v>
      </c>
      <c r="F132" s="16" t="e">
        <f t="shared" si="46"/>
        <v>#DIV/0!</v>
      </c>
      <c r="G132" s="27"/>
      <c r="H132" s="14">
        <f t="shared" si="47"/>
        <v>0</v>
      </c>
      <c r="I132" s="15">
        <f t="shared" si="48"/>
        <v>9.6645076037824032E-2</v>
      </c>
      <c r="J132" s="14">
        <f t="shared" si="49"/>
        <v>0</v>
      </c>
      <c r="K132" s="14">
        <f>SUM($J$127:J132)</f>
        <v>0</v>
      </c>
      <c r="L132" s="16" t="e">
        <f t="shared" si="50"/>
        <v>#DIV/0!</v>
      </c>
      <c r="M132" s="16"/>
      <c r="N132" s="6">
        <v>118</v>
      </c>
      <c r="O132" s="6">
        <f t="shared" si="35"/>
        <v>118</v>
      </c>
      <c r="P132" s="6">
        <f t="shared" si="51"/>
        <v>0</v>
      </c>
      <c r="Q132" s="6">
        <f t="shared" si="52"/>
        <v>0</v>
      </c>
      <c r="R132" s="5">
        <f t="shared" si="32"/>
        <v>0</v>
      </c>
      <c r="S132" s="5">
        <f t="shared" si="42"/>
        <v>0</v>
      </c>
      <c r="T132" s="20">
        <f>SUM(S132:$S$136)</f>
        <v>0</v>
      </c>
      <c r="U132" s="6" t="e">
        <f t="shared" si="53"/>
        <v>#DIV/0!</v>
      </c>
    </row>
    <row r="133" spans="1:21" ht="12.5">
      <c r="A133" s="26">
        <v>119</v>
      </c>
      <c r="B133" s="22">
        <f>Absterbeordnung!B127</f>
        <v>0</v>
      </c>
      <c r="C133" s="15">
        <f t="shared" si="44"/>
        <v>9.4750074546886331E-2</v>
      </c>
      <c r="D133" s="14">
        <f t="shared" si="45"/>
        <v>0</v>
      </c>
      <c r="E133" s="14">
        <f>SUM(D$127:$D133)</f>
        <v>0</v>
      </c>
      <c r="F133" s="16" t="e">
        <f t="shared" si="46"/>
        <v>#DIV/0!</v>
      </c>
      <c r="G133" s="27"/>
      <c r="H133" s="14">
        <f t="shared" si="47"/>
        <v>0</v>
      </c>
      <c r="I133" s="15">
        <f t="shared" si="48"/>
        <v>9.4750074546886331E-2</v>
      </c>
      <c r="J133" s="14">
        <f t="shared" si="49"/>
        <v>0</v>
      </c>
      <c r="K133" s="14">
        <f>SUM($J$127:J133)</f>
        <v>0</v>
      </c>
      <c r="L133" s="16" t="e">
        <f t="shared" si="50"/>
        <v>#DIV/0!</v>
      </c>
      <c r="M133" s="16"/>
      <c r="N133" s="28">
        <v>119</v>
      </c>
      <c r="O133" s="6">
        <f t="shared" si="35"/>
        <v>119</v>
      </c>
      <c r="P133" s="6">
        <f t="shared" si="51"/>
        <v>0</v>
      </c>
      <c r="Q133" s="6">
        <f t="shared" si="52"/>
        <v>0</v>
      </c>
      <c r="R133" s="5">
        <f t="shared" si="32"/>
        <v>0</v>
      </c>
      <c r="S133" s="5">
        <f t="shared" si="42"/>
        <v>0</v>
      </c>
      <c r="T133" s="20">
        <f>SUM(S133:$S$136)</f>
        <v>0</v>
      </c>
      <c r="U133" s="6" t="e">
        <f t="shared" si="53"/>
        <v>#DIV/0!</v>
      </c>
    </row>
    <row r="134" spans="1:21" ht="12.5">
      <c r="A134" s="26">
        <v>120</v>
      </c>
      <c r="B134" s="22">
        <f>Absterbeordnung!B128</f>
        <v>0</v>
      </c>
      <c r="C134" s="15">
        <f t="shared" si="44"/>
        <v>9.2892229947927757E-2</v>
      </c>
      <c r="D134" s="14">
        <f t="shared" si="45"/>
        <v>0</v>
      </c>
      <c r="E134" s="14">
        <f>SUM(D$127:$D134)</f>
        <v>0</v>
      </c>
      <c r="F134" s="16" t="e">
        <f t="shared" si="46"/>
        <v>#DIV/0!</v>
      </c>
      <c r="G134" s="27"/>
      <c r="H134" s="14">
        <f t="shared" si="47"/>
        <v>0</v>
      </c>
      <c r="I134" s="15">
        <f t="shared" si="48"/>
        <v>9.2892229947927757E-2</v>
      </c>
      <c r="J134" s="14">
        <f t="shared" si="49"/>
        <v>0</v>
      </c>
      <c r="K134" s="14">
        <f>SUM($J$127:J134)</f>
        <v>0</v>
      </c>
      <c r="L134" s="16" t="e">
        <f t="shared" si="50"/>
        <v>#DIV/0!</v>
      </c>
      <c r="M134" s="16"/>
      <c r="N134" s="6">
        <v>120</v>
      </c>
      <c r="O134" s="6">
        <f t="shared" si="35"/>
        <v>120</v>
      </c>
      <c r="P134" s="6">
        <f t="shared" si="51"/>
        <v>0</v>
      </c>
      <c r="Q134" s="6">
        <f t="shared" si="52"/>
        <v>0</v>
      </c>
      <c r="R134" s="5">
        <f t="shared" si="32"/>
        <v>0</v>
      </c>
      <c r="S134" s="5">
        <f t="shared" si="42"/>
        <v>0</v>
      </c>
      <c r="T134" s="20">
        <f>SUM(S134:$S$136)</f>
        <v>0</v>
      </c>
      <c r="U134" s="6" t="e">
        <f t="shared" si="53"/>
        <v>#DIV/0!</v>
      </c>
    </row>
    <row r="135" spans="1:21" ht="12.5">
      <c r="A135" s="26"/>
      <c r="B135" s="22">
        <f>Absterbeordnung!B129</f>
        <v>0</v>
      </c>
      <c r="C135" s="15">
        <f t="shared" si="44"/>
        <v>1</v>
      </c>
      <c r="D135" s="14">
        <f t="shared" si="45"/>
        <v>0</v>
      </c>
      <c r="E135" s="14">
        <f>SUM(D$127:$D135)</f>
        <v>0</v>
      </c>
      <c r="F135" s="16" t="e">
        <f t="shared" si="46"/>
        <v>#DIV/0!</v>
      </c>
      <c r="G135" s="27"/>
      <c r="H135" s="14">
        <f t="shared" si="47"/>
        <v>0</v>
      </c>
      <c r="I135" s="15">
        <f t="shared" si="48"/>
        <v>1</v>
      </c>
      <c r="J135" s="14">
        <f t="shared" si="49"/>
        <v>0</v>
      </c>
      <c r="K135" s="14">
        <f>SUM($J$127:J135)</f>
        <v>0</v>
      </c>
      <c r="L135" s="16" t="e">
        <f t="shared" si="50"/>
        <v>#DIV/0!</v>
      </c>
      <c r="M135" s="16"/>
      <c r="N135" s="6">
        <v>121</v>
      </c>
      <c r="O135" s="6">
        <f t="shared" si="35"/>
        <v>121</v>
      </c>
      <c r="P135" s="6">
        <f t="shared" si="51"/>
        <v>0</v>
      </c>
      <c r="Q135" s="6">
        <f t="shared" si="52"/>
        <v>0</v>
      </c>
      <c r="R135" s="5">
        <f t="shared" si="32"/>
        <v>0</v>
      </c>
      <c r="S135" s="5">
        <f t="shared" si="42"/>
        <v>0</v>
      </c>
      <c r="T135" s="20">
        <f>SUM(S135:$S$136)</f>
        <v>0</v>
      </c>
      <c r="U135" s="6" t="e">
        <f t="shared" si="53"/>
        <v>#DIV/0!</v>
      </c>
    </row>
    <row r="136" spans="1:21" ht="12.5">
      <c r="A136" s="26"/>
      <c r="B136" s="22">
        <f>Absterbeordnung!B130</f>
        <v>0</v>
      </c>
      <c r="C136" s="15">
        <f t="shared" si="44"/>
        <v>1</v>
      </c>
      <c r="D136" s="14">
        <f t="shared" si="45"/>
        <v>0</v>
      </c>
      <c r="E136" s="14">
        <f>SUM(D$127:$D136)</f>
        <v>0</v>
      </c>
      <c r="F136" s="16" t="e">
        <f t="shared" si="46"/>
        <v>#DIV/0!</v>
      </c>
      <c r="G136" s="27"/>
      <c r="H136" s="14">
        <f t="shared" si="47"/>
        <v>0</v>
      </c>
      <c r="I136" s="15">
        <f t="shared" si="48"/>
        <v>1</v>
      </c>
      <c r="J136" s="14">
        <f t="shared" si="49"/>
        <v>0</v>
      </c>
      <c r="K136" s="14">
        <f>SUM($J$127:J136)</f>
        <v>0</v>
      </c>
      <c r="L136" s="16" t="e">
        <f t="shared" si="50"/>
        <v>#DIV/0!</v>
      </c>
      <c r="M136" s="16"/>
      <c r="N136" s="28">
        <v>122</v>
      </c>
      <c r="O136" s="6">
        <f t="shared" si="35"/>
        <v>122</v>
      </c>
      <c r="P136" s="6">
        <f t="shared" si="51"/>
        <v>0</v>
      </c>
      <c r="Q136" s="6">
        <f t="shared" si="52"/>
        <v>0</v>
      </c>
      <c r="R136" s="5">
        <f t="shared" si="32"/>
        <v>0</v>
      </c>
      <c r="S136" s="5">
        <f t="shared" si="42"/>
        <v>0</v>
      </c>
      <c r="T136" s="20">
        <f>SUM(S136:$S$136)</f>
        <v>0</v>
      </c>
      <c r="U136" s="6" t="e">
        <f t="shared" si="53"/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 topLeftCell="D1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 topLeftCell="D1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AB233"/>
  <sheetViews>
    <sheetView workbookViewId="0">
      <selection activeCell="A30" sqref="A30"/>
    </sheetView>
  </sheetViews>
  <sheetFormatPr baseColWidth="10" defaultColWidth="11.453125" defaultRowHeight="13"/>
  <cols>
    <col min="1" max="1" width="10" style="2" bestFit="1" customWidth="1"/>
    <col min="2" max="2" width="6.1796875" style="2" bestFit="1" customWidth="1"/>
    <col min="3" max="3" width="5.7265625" style="3" bestFit="1" customWidth="1"/>
    <col min="4" max="4" width="5.26953125" style="2" bestFit="1" customWidth="1"/>
    <col min="5" max="5" width="7" style="2" bestFit="1" customWidth="1"/>
    <col min="6" max="6" width="6.54296875" style="4" bestFit="1" customWidth="1"/>
    <col min="7" max="7" width="5" style="2" customWidth="1"/>
    <col min="8" max="8" width="6.1796875" style="2" bestFit="1" customWidth="1"/>
    <col min="9" max="9" width="5.7265625" style="3" bestFit="1" customWidth="1"/>
    <col min="10" max="10" width="5.26953125" style="2" bestFit="1" customWidth="1"/>
    <col min="11" max="11" width="7" style="2" bestFit="1" customWidth="1"/>
    <col min="12" max="12" width="6.54296875" style="4" bestFit="1" customWidth="1"/>
    <col min="13" max="13" width="5" style="5" customWidth="1"/>
    <col min="14" max="14" width="7.26953125" style="2" customWidth="1"/>
    <col min="15" max="15" width="6.453125" style="2" customWidth="1"/>
    <col min="16" max="17" width="11.453125" style="2"/>
    <col min="18" max="19" width="11.453125" style="5"/>
    <col min="20" max="28" width="11.453125" style="6"/>
    <col min="29" max="16384" width="11.453125" style="2"/>
  </cols>
  <sheetData>
    <row r="1" spans="1:21">
      <c r="A1" s="2" t="s">
        <v>6</v>
      </c>
      <c r="B1" s="2">
        <f>'Mann-Frau'!D5</f>
        <v>50</v>
      </c>
    </row>
    <row r="2" spans="1:21">
      <c r="A2" s="2" t="s">
        <v>7</v>
      </c>
      <c r="B2" s="2">
        <f>'Mann-Frau'!D6</f>
        <v>50</v>
      </c>
    </row>
    <row r="3" spans="1:21">
      <c r="A3" s="2" t="s">
        <v>14</v>
      </c>
      <c r="B3" s="2">
        <f>B1-B2</f>
        <v>0</v>
      </c>
    </row>
    <row r="4" spans="1:21">
      <c r="M4" s="7"/>
    </row>
    <row r="5" spans="1:21">
      <c r="A5" s="2" t="s">
        <v>3</v>
      </c>
      <c r="B5" s="2">
        <f>'Mann-Frau'!D8</f>
        <v>2</v>
      </c>
      <c r="M5" s="7"/>
    </row>
    <row r="6" spans="1:21">
      <c r="M6" s="7"/>
    </row>
    <row r="7" spans="1:21">
      <c r="M7" s="7"/>
    </row>
    <row r="8" spans="1:21">
      <c r="M8" s="7"/>
    </row>
    <row r="9" spans="1:21">
      <c r="M9" s="7"/>
    </row>
    <row r="10" spans="1:21" ht="13.5" thickBot="1">
      <c r="M10" s="7"/>
    </row>
    <row r="11" spans="1:21" ht="13.5" thickBot="1">
      <c r="B11" s="271" t="s">
        <v>1</v>
      </c>
      <c r="C11" s="271"/>
      <c r="D11" s="271"/>
      <c r="E11" s="271"/>
      <c r="F11" s="271"/>
      <c r="H11" s="275" t="s">
        <v>0</v>
      </c>
      <c r="I11" s="276"/>
      <c r="J11" s="276"/>
      <c r="K11" s="276"/>
      <c r="L11" s="277"/>
      <c r="M11" s="7"/>
    </row>
    <row r="12" spans="1:21" ht="12.5">
      <c r="A12" s="8" t="s">
        <v>2</v>
      </c>
      <c r="B12" s="8" t="s">
        <v>13</v>
      </c>
      <c r="C12" s="8" t="s">
        <v>8</v>
      </c>
      <c r="D12" s="8" t="s">
        <v>11</v>
      </c>
      <c r="E12" s="8"/>
      <c r="F12" s="9" t="s">
        <v>12</v>
      </c>
      <c r="G12" s="8"/>
      <c r="H12" s="10" t="s">
        <v>9</v>
      </c>
      <c r="I12" s="10" t="s">
        <v>8</v>
      </c>
      <c r="J12" s="10" t="s">
        <v>10</v>
      </c>
      <c r="K12" s="10"/>
      <c r="L12" s="11" t="s">
        <v>12</v>
      </c>
      <c r="M12" s="8"/>
      <c r="N12" s="12" t="s">
        <v>2</v>
      </c>
      <c r="O12" s="12"/>
      <c r="P12" s="12" t="s">
        <v>1</v>
      </c>
      <c r="Q12" s="12" t="s">
        <v>0</v>
      </c>
    </row>
    <row r="13" spans="1:21" ht="12.5">
      <c r="A13" s="13"/>
      <c r="B13" s="14"/>
      <c r="C13" s="15"/>
      <c r="D13" s="14"/>
      <c r="E13" s="14"/>
      <c r="F13" s="16"/>
      <c r="G13" s="5"/>
      <c r="H13" s="17"/>
      <c r="I13" s="18"/>
      <c r="J13" s="17"/>
      <c r="K13" s="17"/>
      <c r="L13" s="19"/>
      <c r="N13" s="20"/>
      <c r="O13" s="20"/>
      <c r="P13" s="20"/>
      <c r="Q13" s="20"/>
    </row>
    <row r="14" spans="1:21" ht="12.5">
      <c r="A14" s="21">
        <v>0</v>
      </c>
      <c r="B14" s="14">
        <f>Absterbeordnung!B8</f>
        <v>100000</v>
      </c>
      <c r="C14" s="15"/>
      <c r="D14" s="22"/>
      <c r="E14" s="22"/>
      <c r="F14" s="16"/>
      <c r="G14" s="23"/>
      <c r="H14" s="17">
        <f>Absterbeordnung!C8</f>
        <v>100000</v>
      </c>
      <c r="I14" s="18"/>
      <c r="J14" s="24"/>
      <c r="K14" s="24"/>
      <c r="L14" s="19"/>
      <c r="N14" s="6">
        <v>0</v>
      </c>
      <c r="O14" s="6">
        <f>N14+$B$3</f>
        <v>0</v>
      </c>
      <c r="P14" s="20">
        <f>B14</f>
        <v>100000</v>
      </c>
      <c r="Q14" s="20">
        <f>H14</f>
        <v>100000</v>
      </c>
      <c r="R14" s="5">
        <f>LOOKUP(N14,$O$14:$O$136,$Q$14:$Q$136)</f>
        <v>100000</v>
      </c>
      <c r="T14" s="20">
        <f>SUM(S14:$S$136)</f>
        <v>377105456195.15887</v>
      </c>
    </row>
    <row r="15" spans="1:21" ht="12.5">
      <c r="A15" s="21">
        <v>1</v>
      </c>
      <c r="B15" s="14">
        <f>Absterbeordnung!B9</f>
        <v>99662.027200323122</v>
      </c>
      <c r="C15" s="15">
        <f t="shared" ref="C15:C46" si="0">1/(((1+($B$5/100))^A15))</f>
        <v>0.98039215686274506</v>
      </c>
      <c r="D15" s="14">
        <f>B15*C15</f>
        <v>97707.869804238348</v>
      </c>
      <c r="E15" s="14">
        <f>SUM(D15:$D$136)</f>
        <v>3889241.8267829563</v>
      </c>
      <c r="F15" s="16">
        <f>E15/D15</f>
        <v>39.80479601668943</v>
      </c>
      <c r="G15" s="5"/>
      <c r="H15" s="17">
        <f>Absterbeordnung!C9</f>
        <v>99702.814498025895</v>
      </c>
      <c r="I15" s="18">
        <f t="shared" ref="I15:I46" si="1">1/(((1+($B$5/100))^A15))</f>
        <v>0.98039215686274506</v>
      </c>
      <c r="J15" s="17">
        <f>H15*I15</f>
        <v>97747.857351005776</v>
      </c>
      <c r="K15" s="17">
        <f>SUM($J15:J$136)</f>
        <v>3992400.3923569126</v>
      </c>
      <c r="L15" s="19">
        <f>K15/J15</f>
        <v>40.843866050387987</v>
      </c>
      <c r="N15" s="6">
        <v>1</v>
      </c>
      <c r="O15" s="6">
        <f t="shared" ref="O15:O78" si="2">N15+$B$3</f>
        <v>1</v>
      </c>
      <c r="P15" s="20">
        <f t="shared" ref="P15:P78" si="3">B15</f>
        <v>99662.027200323122</v>
      </c>
      <c r="Q15" s="20">
        <f t="shared" ref="Q15:Q78" si="4">H15</f>
        <v>99702.814498025895</v>
      </c>
      <c r="R15" s="5">
        <f t="shared" ref="R15:R78" si="5">LOOKUP(N15,$O$14:$O$136,$Q$14:$Q$136)</f>
        <v>99702.814498025895</v>
      </c>
      <c r="S15" s="5">
        <f t="shared" ref="S15:S46" si="6">P15*R15*I15</f>
        <v>9741749618.089241</v>
      </c>
      <c r="T15" s="20">
        <f>SUM(S15:$S$136)</f>
        <v>377105456195.15887</v>
      </c>
      <c r="U15" s="6">
        <f>T15/S15</f>
        <v>38.710239020608789</v>
      </c>
    </row>
    <row r="16" spans="1:21" ht="12.5">
      <c r="A16" s="21">
        <v>2</v>
      </c>
      <c r="B16" s="14">
        <f>Absterbeordnung!B10</f>
        <v>99638.259501378954</v>
      </c>
      <c r="C16" s="15">
        <f t="shared" si="0"/>
        <v>0.96116878123798544</v>
      </c>
      <c r="D16" s="14">
        <f t="shared" ref="D16:D79" si="7">B16*C16</f>
        <v>95769.184449614535</v>
      </c>
      <c r="E16" s="14">
        <f>SUM(D16:$D$136)</f>
        <v>3791533.9569787178</v>
      </c>
      <c r="F16" s="16">
        <f t="shared" ref="F16:F79" si="8">E16/D16</f>
        <v>39.590333558426565</v>
      </c>
      <c r="G16" s="5"/>
      <c r="H16" s="17">
        <f>Absterbeordnung!C10</f>
        <v>99679.475394648282</v>
      </c>
      <c r="I16" s="18">
        <f t="shared" si="1"/>
        <v>0.96116878123798544</v>
      </c>
      <c r="J16" s="17">
        <f t="shared" ref="J16:J79" si="9">H16*I16</f>
        <v>95808.799879515849</v>
      </c>
      <c r="K16" s="17">
        <f>SUM($J16:J$136)</f>
        <v>3894652.5350059071</v>
      </c>
      <c r="L16" s="19">
        <f t="shared" ref="L16:L79" si="10">K16/J16</f>
        <v>40.650259056617124</v>
      </c>
      <c r="N16" s="6">
        <v>2</v>
      </c>
      <c r="O16" s="6">
        <f t="shared" si="2"/>
        <v>2</v>
      </c>
      <c r="P16" s="20">
        <f t="shared" si="3"/>
        <v>99638.259501378954</v>
      </c>
      <c r="Q16" s="20">
        <f t="shared" si="4"/>
        <v>99679.475394648282</v>
      </c>
      <c r="R16" s="5">
        <f t="shared" si="5"/>
        <v>99679.475394648282</v>
      </c>
      <c r="S16" s="5">
        <f t="shared" si="6"/>
        <v>9546222064.9108849</v>
      </c>
      <c r="T16" s="20">
        <f>SUM(S16:$S$136)</f>
        <v>367363706577.06958</v>
      </c>
      <c r="U16" s="6">
        <f t="shared" ref="U16:U79" si="11">T16/S16</f>
        <v>38.482627376477119</v>
      </c>
    </row>
    <row r="17" spans="1:21" ht="12.5">
      <c r="A17" s="21">
        <v>3</v>
      </c>
      <c r="B17" s="14">
        <f>Absterbeordnung!B11</f>
        <v>99620.928524922594</v>
      </c>
      <c r="C17" s="15">
        <f t="shared" si="0"/>
        <v>0.94232233454704462</v>
      </c>
      <c r="D17" s="14">
        <f t="shared" si="7"/>
        <v>93875.025937349332</v>
      </c>
      <c r="E17" s="14">
        <f>SUM(D17:$D$136)</f>
        <v>3695764.7725291033</v>
      </c>
      <c r="F17" s="16">
        <f t="shared" si="8"/>
        <v>39.368988030912469</v>
      </c>
      <c r="G17" s="5"/>
      <c r="H17" s="17">
        <f>Absterbeordnung!C11</f>
        <v>99666.707030036167</v>
      </c>
      <c r="I17" s="18">
        <f t="shared" si="1"/>
        <v>0.94232233454704462</v>
      </c>
      <c r="J17" s="17">
        <f t="shared" si="9"/>
        <v>93918.164045160025</v>
      </c>
      <c r="K17" s="17">
        <f>SUM($J17:J$136)</f>
        <v>3798843.7351263915</v>
      </c>
      <c r="L17" s="19">
        <f t="shared" si="10"/>
        <v>40.448445449803927</v>
      </c>
      <c r="N17" s="6">
        <v>3</v>
      </c>
      <c r="O17" s="6">
        <f t="shared" si="2"/>
        <v>3</v>
      </c>
      <c r="P17" s="20">
        <f t="shared" si="3"/>
        <v>99620.928524922594</v>
      </c>
      <c r="Q17" s="20">
        <f t="shared" si="4"/>
        <v>99666.707030036167</v>
      </c>
      <c r="R17" s="5">
        <f t="shared" si="5"/>
        <v>99666.707030036167</v>
      </c>
      <c r="S17" s="5">
        <f t="shared" si="6"/>
        <v>9356214707.5348415</v>
      </c>
      <c r="T17" s="20">
        <f>SUM(S17:$S$136)</f>
        <v>357817484512.15869</v>
      </c>
      <c r="U17" s="6">
        <f t="shared" si="11"/>
        <v>38.243829977950107</v>
      </c>
    </row>
    <row r="18" spans="1:21" ht="12.5">
      <c r="A18" s="21">
        <v>4</v>
      </c>
      <c r="B18" s="14">
        <f>Absterbeordnung!B12</f>
        <v>99607.983721068449</v>
      </c>
      <c r="C18" s="15">
        <f t="shared" si="0"/>
        <v>0.9238454260265142</v>
      </c>
      <c r="D18" s="14">
        <f t="shared" si="7"/>
        <v>92022.380156432569</v>
      </c>
      <c r="E18" s="14">
        <f>SUM(D18:$D$136)</f>
        <v>3601889.7465917533</v>
      </c>
      <c r="F18" s="16">
        <f t="shared" si="8"/>
        <v>39.141453855776767</v>
      </c>
      <c r="G18" s="5"/>
      <c r="H18" s="17">
        <f>Absterbeordnung!C12</f>
        <v>99655.257044268525</v>
      </c>
      <c r="I18" s="18">
        <f t="shared" si="1"/>
        <v>0.9238454260265142</v>
      </c>
      <c r="J18" s="17">
        <f t="shared" si="9"/>
        <v>92066.053399844037</v>
      </c>
      <c r="K18" s="17">
        <f>SUM($J18:J$136)</f>
        <v>3704925.5710812313</v>
      </c>
      <c r="L18" s="19">
        <f t="shared" si="10"/>
        <v>40.242037474884391</v>
      </c>
      <c r="N18" s="6">
        <v>4</v>
      </c>
      <c r="O18" s="6">
        <f t="shared" si="2"/>
        <v>4</v>
      </c>
      <c r="P18" s="20">
        <f t="shared" si="3"/>
        <v>99607.983721068449</v>
      </c>
      <c r="Q18" s="20">
        <f t="shared" si="4"/>
        <v>99655.257044268525</v>
      </c>
      <c r="R18" s="5">
        <f t="shared" si="5"/>
        <v>99655.257044268525</v>
      </c>
      <c r="S18" s="5">
        <f t="shared" si="6"/>
        <v>9170513948.3146839</v>
      </c>
      <c r="T18" s="20">
        <f>SUM(S18:$S$136)</f>
        <v>348461269804.62384</v>
      </c>
      <c r="U18" s="6">
        <f t="shared" si="11"/>
        <v>37.998008810472669</v>
      </c>
    </row>
    <row r="19" spans="1:21" ht="12.5">
      <c r="A19" s="21">
        <v>5</v>
      </c>
      <c r="B19" s="14">
        <f>Absterbeordnung!B13</f>
        <v>99595.196952604339</v>
      </c>
      <c r="C19" s="15">
        <f t="shared" si="0"/>
        <v>0.90573080982991594</v>
      </c>
      <c r="D19" s="14">
        <f t="shared" si="7"/>
        <v>90206.438391052303</v>
      </c>
      <c r="E19" s="14">
        <f>SUM(D19:$D$136)</f>
        <v>3509867.3664353215</v>
      </c>
      <c r="F19" s="16">
        <f t="shared" si="8"/>
        <v>38.90927775265618</v>
      </c>
      <c r="G19" s="5"/>
      <c r="H19" s="17">
        <f>Absterbeordnung!C13</f>
        <v>99648.442755989061</v>
      </c>
      <c r="I19" s="18">
        <f t="shared" si="1"/>
        <v>0.90573080982991594</v>
      </c>
      <c r="J19" s="17">
        <f t="shared" si="9"/>
        <v>90254.664755671998</v>
      </c>
      <c r="K19" s="17">
        <f>SUM($J19:J$136)</f>
        <v>3612859.5176813868</v>
      </c>
      <c r="L19" s="19">
        <f t="shared" si="10"/>
        <v>40.029615393971525</v>
      </c>
      <c r="N19" s="6">
        <v>5</v>
      </c>
      <c r="O19" s="6">
        <f t="shared" si="2"/>
        <v>5</v>
      </c>
      <c r="P19" s="20">
        <f t="shared" si="3"/>
        <v>99595.196952604339</v>
      </c>
      <c r="Q19" s="20">
        <f t="shared" si="4"/>
        <v>99648.442755989061</v>
      </c>
      <c r="R19" s="5">
        <f t="shared" si="5"/>
        <v>99648.442755989061</v>
      </c>
      <c r="S19" s="5">
        <f t="shared" si="6"/>
        <v>8988931112.2324295</v>
      </c>
      <c r="T19" s="20">
        <f>SUM(S19:$S$136)</f>
        <v>339290755856.3092</v>
      </c>
      <c r="U19" s="6">
        <f t="shared" si="11"/>
        <v>37.745395044199562</v>
      </c>
    </row>
    <row r="20" spans="1:21" ht="12.5">
      <c r="A20" s="21">
        <v>6</v>
      </c>
      <c r="B20" s="14">
        <f>Absterbeordnung!B14</f>
        <v>99585.446383541363</v>
      </c>
      <c r="C20" s="15">
        <f t="shared" si="0"/>
        <v>0.88797138218619198</v>
      </c>
      <c r="D20" s="14">
        <f t="shared" si="7"/>
        <v>88429.026470822137</v>
      </c>
      <c r="E20" s="14">
        <f>SUM(D20:$D$136)</f>
        <v>3419660.9280442689</v>
      </c>
      <c r="F20" s="16">
        <f t="shared" si="8"/>
        <v>38.671249300393612</v>
      </c>
      <c r="G20" s="5"/>
      <c r="H20" s="17">
        <f>Absterbeordnung!C14</f>
        <v>99639.386035874602</v>
      </c>
      <c r="I20" s="18">
        <f t="shared" si="1"/>
        <v>0.88797138218619198</v>
      </c>
      <c r="J20" s="17">
        <f t="shared" si="9"/>
        <v>88476.923338459121</v>
      </c>
      <c r="K20" s="17">
        <f>SUM($J20:J$136)</f>
        <v>3522604.8529257146</v>
      </c>
      <c r="L20" s="19">
        <f t="shared" si="10"/>
        <v>39.813826249929171</v>
      </c>
      <c r="N20" s="6">
        <v>6</v>
      </c>
      <c r="O20" s="6">
        <f t="shared" si="2"/>
        <v>6</v>
      </c>
      <c r="P20" s="20">
        <f t="shared" si="3"/>
        <v>99585.446383541363</v>
      </c>
      <c r="Q20" s="20">
        <f t="shared" si="4"/>
        <v>99639.386035874602</v>
      </c>
      <c r="R20" s="5">
        <f t="shared" si="5"/>
        <v>99639.386035874602</v>
      </c>
      <c r="S20" s="5">
        <f t="shared" si="6"/>
        <v>8811013905.3028202</v>
      </c>
      <c r="T20" s="20">
        <f>SUM(S20:$S$136)</f>
        <v>330301824744.07672</v>
      </c>
      <c r="U20" s="6">
        <f t="shared" si="11"/>
        <v>37.487379806004832</v>
      </c>
    </row>
    <row r="21" spans="1:21" ht="12.5">
      <c r="A21" s="21">
        <v>7</v>
      </c>
      <c r="B21" s="14">
        <f>Absterbeordnung!B15</f>
        <v>99574.438893385828</v>
      </c>
      <c r="C21" s="15">
        <f t="shared" si="0"/>
        <v>0.87056017861391388</v>
      </c>
      <c r="D21" s="14">
        <f t="shared" si="7"/>
        <v>86685.541308406217</v>
      </c>
      <c r="E21" s="14">
        <f>SUM(D21:$D$136)</f>
        <v>3331231.9015734466</v>
      </c>
      <c r="F21" s="16">
        <f t="shared" si="8"/>
        <v>38.428921955066627</v>
      </c>
      <c r="G21" s="5"/>
      <c r="H21" s="17">
        <f>Absterbeordnung!C15</f>
        <v>99631.205545397068</v>
      </c>
      <c r="I21" s="18">
        <f t="shared" si="1"/>
        <v>0.87056017861391388</v>
      </c>
      <c r="J21" s="17">
        <f t="shared" si="9"/>
        <v>86734.960095120434</v>
      </c>
      <c r="K21" s="17">
        <f>SUM($J21:J$136)</f>
        <v>3434127.9295872557</v>
      </c>
      <c r="L21" s="19">
        <f t="shared" si="10"/>
        <v>39.593353427742613</v>
      </c>
      <c r="N21" s="6">
        <v>7</v>
      </c>
      <c r="O21" s="6">
        <f t="shared" si="2"/>
        <v>7</v>
      </c>
      <c r="P21" s="20">
        <f t="shared" si="3"/>
        <v>99574.438893385828</v>
      </c>
      <c r="Q21" s="20">
        <f t="shared" si="4"/>
        <v>99631.205545397068</v>
      </c>
      <c r="R21" s="5">
        <f t="shared" si="5"/>
        <v>99631.205545397068</v>
      </c>
      <c r="S21" s="5">
        <f t="shared" si="6"/>
        <v>8636584983.911829</v>
      </c>
      <c r="T21" s="20">
        <f>SUM(S21:$S$136)</f>
        <v>321490810838.77393</v>
      </c>
      <c r="U21" s="6">
        <f t="shared" si="11"/>
        <v>37.224297733148553</v>
      </c>
    </row>
    <row r="22" spans="1:21" ht="12.5">
      <c r="A22" s="21">
        <v>8</v>
      </c>
      <c r="B22" s="14">
        <f>Absterbeordnung!B16</f>
        <v>99565.249060274</v>
      </c>
      <c r="C22" s="15">
        <f t="shared" si="0"/>
        <v>0.85349037119011162</v>
      </c>
      <c r="D22" s="14">
        <f t="shared" si="7"/>
        <v>84977.981378089171</v>
      </c>
      <c r="E22" s="14">
        <f>SUM(D22:$D$136)</f>
        <v>3244546.3602650403</v>
      </c>
      <c r="F22" s="16">
        <f t="shared" si="8"/>
        <v>38.181024162355762</v>
      </c>
      <c r="G22" s="5"/>
      <c r="H22" s="17">
        <f>Absterbeordnung!C16</f>
        <v>99623.236897679701</v>
      </c>
      <c r="I22" s="18">
        <f t="shared" si="1"/>
        <v>0.85349037119011162</v>
      </c>
      <c r="J22" s="17">
        <f t="shared" si="9"/>
        <v>85027.473438961068</v>
      </c>
      <c r="K22" s="17">
        <f>SUM($J22:J$136)</f>
        <v>3347392.9694921351</v>
      </c>
      <c r="L22" s="19">
        <f t="shared" si="10"/>
        <v>39.368369235328842</v>
      </c>
      <c r="N22" s="6">
        <v>8</v>
      </c>
      <c r="O22" s="6">
        <f t="shared" si="2"/>
        <v>8</v>
      </c>
      <c r="P22" s="20">
        <f t="shared" si="3"/>
        <v>99565.249060274</v>
      </c>
      <c r="Q22" s="20">
        <f t="shared" si="4"/>
        <v>99623.236897679701</v>
      </c>
      <c r="R22" s="5">
        <f t="shared" si="5"/>
        <v>99623.236897679701</v>
      </c>
      <c r="S22" s="5">
        <f t="shared" si="6"/>
        <v>8465781569.9159908</v>
      </c>
      <c r="T22" s="20">
        <f>SUM(S22:$S$136)</f>
        <v>312854225854.86212</v>
      </c>
      <c r="U22" s="6">
        <f t="shared" si="11"/>
        <v>36.955149772186559</v>
      </c>
    </row>
    <row r="23" spans="1:21" ht="12.5">
      <c r="A23" s="21">
        <v>9</v>
      </c>
      <c r="B23" s="14">
        <f>Absterbeordnung!B17</f>
        <v>99555.942228449101</v>
      </c>
      <c r="C23" s="15">
        <f t="shared" si="0"/>
        <v>0.83675526587265847</v>
      </c>
      <c r="D23" s="14">
        <f t="shared" si="7"/>
        <v>83303.958908568951</v>
      </c>
      <c r="E23" s="14">
        <f>SUM(D23:$D$136)</f>
        <v>3159568.3788869511</v>
      </c>
      <c r="F23" s="16">
        <f t="shared" si="8"/>
        <v>37.928189971796719</v>
      </c>
      <c r="G23" s="5"/>
      <c r="H23" s="17">
        <f>Absterbeordnung!C17</f>
        <v>99616.324129171859</v>
      </c>
      <c r="I23" s="18">
        <f t="shared" si="1"/>
        <v>0.83675526587265847</v>
      </c>
      <c r="J23" s="17">
        <f t="shared" si="9"/>
        <v>83354.483781962117</v>
      </c>
      <c r="K23" s="17">
        <f>SUM($J23:J$136)</f>
        <v>3262365.4960531741</v>
      </c>
      <c r="L23" s="19">
        <f t="shared" si="10"/>
        <v>39.138452402714648</v>
      </c>
      <c r="N23" s="6">
        <v>9</v>
      </c>
      <c r="O23" s="6">
        <f t="shared" si="2"/>
        <v>9</v>
      </c>
      <c r="P23" s="20">
        <f t="shared" si="3"/>
        <v>99555.942228449101</v>
      </c>
      <c r="Q23" s="20">
        <f t="shared" si="4"/>
        <v>99616.324129171859</v>
      </c>
      <c r="R23" s="5">
        <f t="shared" si="5"/>
        <v>99616.324129171859</v>
      </c>
      <c r="S23" s="5">
        <f t="shared" si="6"/>
        <v>8298434171.8792181</v>
      </c>
      <c r="T23" s="20">
        <f>SUM(S23:$S$136)</f>
        <v>304388444284.94611</v>
      </c>
      <c r="U23" s="6">
        <f t="shared" si="11"/>
        <v>36.680226411438284</v>
      </c>
    </row>
    <row r="24" spans="1:21" ht="12.5">
      <c r="A24" s="21">
        <v>10</v>
      </c>
      <c r="B24" s="14">
        <f>Absterbeordnung!B18</f>
        <v>99547.805165975762</v>
      </c>
      <c r="C24" s="15">
        <f t="shared" si="0"/>
        <v>0.82034829987515534</v>
      </c>
      <c r="D24" s="14">
        <f t="shared" si="7"/>
        <v>81663.872724211426</v>
      </c>
      <c r="E24" s="14">
        <f>SUM(D24:$D$136)</f>
        <v>3076264.4199783821</v>
      </c>
      <c r="F24" s="16">
        <f t="shared" si="8"/>
        <v>37.669832661099619</v>
      </c>
      <c r="G24" s="5"/>
      <c r="H24" s="17">
        <f>Absterbeordnung!C18</f>
        <v>99610.243226236475</v>
      </c>
      <c r="I24" s="18">
        <f t="shared" si="1"/>
        <v>0.82034829987515534</v>
      </c>
      <c r="J24" s="17">
        <f t="shared" si="9"/>
        <v>81715.093680793798</v>
      </c>
      <c r="K24" s="17">
        <f>SUM($J24:J$136)</f>
        <v>3179011.0122712119</v>
      </c>
      <c r="L24" s="19">
        <f t="shared" si="10"/>
        <v>38.903596252235616</v>
      </c>
      <c r="N24" s="6">
        <v>10</v>
      </c>
      <c r="O24" s="6">
        <f t="shared" si="2"/>
        <v>10</v>
      </c>
      <c r="P24" s="20">
        <f t="shared" si="3"/>
        <v>99547.805165975762</v>
      </c>
      <c r="Q24" s="20">
        <f t="shared" si="4"/>
        <v>99610.243226236475</v>
      </c>
      <c r="R24" s="5">
        <f t="shared" si="5"/>
        <v>99610.243226236475</v>
      </c>
      <c r="S24" s="5">
        <f t="shared" si="6"/>
        <v>8134558224.8551188</v>
      </c>
      <c r="T24" s="20">
        <f>SUM(S24:$S$136)</f>
        <v>296090010113.06677</v>
      </c>
      <c r="U24" s="6">
        <f t="shared" si="11"/>
        <v>36.39902769499696</v>
      </c>
    </row>
    <row r="25" spans="1:21" ht="12.5">
      <c r="A25" s="21">
        <v>11</v>
      </c>
      <c r="B25" s="14">
        <f>Absterbeordnung!B19</f>
        <v>99540.357318504815</v>
      </c>
      <c r="C25" s="15">
        <f t="shared" si="0"/>
        <v>0.80426303909328967</v>
      </c>
      <c r="D25" s="14">
        <f t="shared" si="7"/>
        <v>80056.630289412657</v>
      </c>
      <c r="E25" s="14">
        <f>SUM(D25:$D$136)</f>
        <v>2994600.5472541708</v>
      </c>
      <c r="F25" s="16">
        <f t="shared" si="8"/>
        <v>37.406027913345753</v>
      </c>
      <c r="G25" s="5"/>
      <c r="H25" s="17">
        <f>Absterbeordnung!C19</f>
        <v>99602.652800827054</v>
      </c>
      <c r="I25" s="18">
        <f t="shared" si="1"/>
        <v>0.80426303909328967</v>
      </c>
      <c r="J25" s="17">
        <f t="shared" si="9"/>
        <v>80106.732243346923</v>
      </c>
      <c r="K25" s="17">
        <f>SUM($J25:J$136)</f>
        <v>3097295.9185904185</v>
      </c>
      <c r="L25" s="19">
        <f t="shared" si="10"/>
        <v>38.664614469374477</v>
      </c>
      <c r="N25" s="6">
        <v>11</v>
      </c>
      <c r="O25" s="6">
        <f t="shared" si="2"/>
        <v>11</v>
      </c>
      <c r="P25" s="20">
        <f t="shared" si="3"/>
        <v>99540.357318504815</v>
      </c>
      <c r="Q25" s="20">
        <f t="shared" si="4"/>
        <v>99602.652800827054</v>
      </c>
      <c r="R25" s="5">
        <f t="shared" si="5"/>
        <v>99602.652800827054</v>
      </c>
      <c r="S25" s="5">
        <f t="shared" si="6"/>
        <v>7973852751.1205444</v>
      </c>
      <c r="T25" s="20">
        <f>SUM(S25:$S$136)</f>
        <v>287955451888.21167</v>
      </c>
      <c r="U25" s="6">
        <f t="shared" si="11"/>
        <v>36.112461676414334</v>
      </c>
    </row>
    <row r="26" spans="1:21" ht="12.5">
      <c r="A26" s="21">
        <v>12</v>
      </c>
      <c r="B26" s="14">
        <f>Absterbeordnung!B20</f>
        <v>99533.309797778973</v>
      </c>
      <c r="C26" s="15">
        <f t="shared" si="0"/>
        <v>0.78849317558165644</v>
      </c>
      <c r="D26" s="14">
        <f t="shared" si="7"/>
        <v>78481.335518603548</v>
      </c>
      <c r="E26" s="14">
        <f>SUM(D26:$D$136)</f>
        <v>2914543.9169647582</v>
      </c>
      <c r="F26" s="16">
        <f t="shared" si="8"/>
        <v>37.136777779143202</v>
      </c>
      <c r="G26" s="5"/>
      <c r="H26" s="17">
        <f>Absterbeordnung!C20</f>
        <v>99595.656935899315</v>
      </c>
      <c r="I26" s="18">
        <f t="shared" si="1"/>
        <v>0.78849317558165644</v>
      </c>
      <c r="J26" s="17">
        <f t="shared" si="9"/>
        <v>78530.495811528483</v>
      </c>
      <c r="K26" s="17">
        <f>SUM($J26:J$136)</f>
        <v>3017189.1863470715</v>
      </c>
      <c r="L26" s="19">
        <f t="shared" si="10"/>
        <v>38.42060533513326</v>
      </c>
      <c r="N26" s="6">
        <v>12</v>
      </c>
      <c r="O26" s="6">
        <f t="shared" si="2"/>
        <v>12</v>
      </c>
      <c r="P26" s="20">
        <f t="shared" si="3"/>
        <v>99533.309797778973</v>
      </c>
      <c r="Q26" s="20">
        <f t="shared" si="4"/>
        <v>99595.656935899315</v>
      </c>
      <c r="R26" s="5">
        <f t="shared" si="5"/>
        <v>99595.656935899315</v>
      </c>
      <c r="S26" s="5">
        <f t="shared" si="6"/>
        <v>7816400168.1820478</v>
      </c>
      <c r="T26" s="20">
        <f>SUM(S26:$S$136)</f>
        <v>279981599137.09113</v>
      </c>
      <c r="U26" s="6">
        <f t="shared" si="11"/>
        <v>35.819762692908512</v>
      </c>
    </row>
    <row r="27" spans="1:21" ht="12.5">
      <c r="A27" s="21">
        <v>13</v>
      </c>
      <c r="B27" s="14">
        <f>Absterbeordnung!B21</f>
        <v>99525.459791557558</v>
      </c>
      <c r="C27" s="15">
        <f t="shared" si="0"/>
        <v>0.77303252508005538</v>
      </c>
      <c r="D27" s="14">
        <f t="shared" si="7"/>
        <v>76936.417492421257</v>
      </c>
      <c r="E27" s="14">
        <f>SUM(D27:$D$136)</f>
        <v>2836062.5814461545</v>
      </c>
      <c r="F27" s="16">
        <f t="shared" si="8"/>
        <v>36.862420604982361</v>
      </c>
      <c r="G27" s="5"/>
      <c r="H27" s="17">
        <f>Absterbeordnung!C21</f>
        <v>99587.990321001605</v>
      </c>
      <c r="I27" s="18">
        <f t="shared" si="1"/>
        <v>0.77303252508005538</v>
      </c>
      <c r="J27" s="17">
        <f t="shared" si="9"/>
        <v>76984.755625491991</v>
      </c>
      <c r="K27" s="17">
        <f>SUM($J27:J$136)</f>
        <v>2938658.690535543</v>
      </c>
      <c r="L27" s="19">
        <f t="shared" si="10"/>
        <v>38.171955819815111</v>
      </c>
      <c r="N27" s="6">
        <v>13</v>
      </c>
      <c r="O27" s="6">
        <f t="shared" si="2"/>
        <v>13</v>
      </c>
      <c r="P27" s="20">
        <f t="shared" si="3"/>
        <v>99525.459791557558</v>
      </c>
      <c r="Q27" s="20">
        <f t="shared" si="4"/>
        <v>99587.990321001605</v>
      </c>
      <c r="R27" s="5">
        <f t="shared" si="5"/>
        <v>99587.990321001605</v>
      </c>
      <c r="S27" s="5">
        <f t="shared" si="6"/>
        <v>7661943200.5677881</v>
      </c>
      <c r="T27" s="20">
        <f>SUM(S27:$S$136)</f>
        <v>272165198968.90921</v>
      </c>
      <c r="U27" s="6">
        <f t="shared" si="11"/>
        <v>35.521693628417971</v>
      </c>
    </row>
    <row r="28" spans="1:21" ht="12.5">
      <c r="A28" s="21">
        <v>14</v>
      </c>
      <c r="B28" s="14">
        <f>Absterbeordnung!B22</f>
        <v>99514.334218225602</v>
      </c>
      <c r="C28" s="15">
        <f t="shared" si="0"/>
        <v>0.75787502458828948</v>
      </c>
      <c r="D28" s="14">
        <f t="shared" si="7"/>
        <v>75419.428492524981</v>
      </c>
      <c r="E28" s="14">
        <f>SUM(D28:$D$136)</f>
        <v>2759126.1639537336</v>
      </c>
      <c r="F28" s="16">
        <f t="shared" si="8"/>
        <v>36.583758576574176</v>
      </c>
      <c r="G28" s="5"/>
      <c r="H28" s="17">
        <f>Absterbeordnung!C22</f>
        <v>99577.297504682603</v>
      </c>
      <c r="I28" s="18">
        <f t="shared" si="1"/>
        <v>0.75787502458828948</v>
      </c>
      <c r="J28" s="17">
        <f t="shared" si="9"/>
        <v>75467.146794796747</v>
      </c>
      <c r="K28" s="17">
        <f>SUM($J28:J$136)</f>
        <v>2861673.9349100511</v>
      </c>
      <c r="L28" s="19">
        <f t="shared" si="10"/>
        <v>37.919466369799949</v>
      </c>
      <c r="N28" s="6">
        <v>14</v>
      </c>
      <c r="O28" s="6">
        <f t="shared" si="2"/>
        <v>14</v>
      </c>
      <c r="P28" s="20">
        <f t="shared" si="3"/>
        <v>99514.334218225602</v>
      </c>
      <c r="Q28" s="20">
        <f t="shared" si="4"/>
        <v>99577.297504682603</v>
      </c>
      <c r="R28" s="5">
        <f t="shared" si="5"/>
        <v>99577.297504682603</v>
      </c>
      <c r="S28" s="5">
        <f t="shared" si="6"/>
        <v>7510062868.633296</v>
      </c>
      <c r="T28" s="20">
        <f>SUM(S28:$S$136)</f>
        <v>264503255768.34143</v>
      </c>
      <c r="U28" s="6">
        <f t="shared" si="11"/>
        <v>35.219845744976638</v>
      </c>
    </row>
    <row r="29" spans="1:21" ht="12.5">
      <c r="A29" s="21">
        <v>15</v>
      </c>
      <c r="B29" s="14">
        <f>Absterbeordnung!B23</f>
        <v>99500.173003374293</v>
      </c>
      <c r="C29" s="15">
        <f t="shared" si="0"/>
        <v>0.74301472998851925</v>
      </c>
      <c r="D29" s="14">
        <f t="shared" si="7"/>
        <v>73930.09417791311</v>
      </c>
      <c r="E29" s="14">
        <f>SUM(D29:$D$136)</f>
        <v>2683706.7354612085</v>
      </c>
      <c r="F29" s="16">
        <f t="shared" si="8"/>
        <v>36.300599441992539</v>
      </c>
      <c r="G29" s="5"/>
      <c r="H29" s="17">
        <f>Absterbeordnung!C23</f>
        <v>99566.561116134413</v>
      </c>
      <c r="I29" s="18">
        <f t="shared" si="1"/>
        <v>0.74301472998851925</v>
      </c>
      <c r="J29" s="17">
        <f t="shared" si="9"/>
        <v>73979.421523590005</v>
      </c>
      <c r="K29" s="17">
        <f>SUM($J29:J$136)</f>
        <v>2786206.7881152551</v>
      </c>
      <c r="L29" s="19">
        <f t="shared" si="10"/>
        <v>37.661916391530724</v>
      </c>
      <c r="N29" s="6">
        <v>15</v>
      </c>
      <c r="O29" s="6">
        <f t="shared" si="2"/>
        <v>15</v>
      </c>
      <c r="P29" s="20">
        <f t="shared" si="3"/>
        <v>99500.173003374293</v>
      </c>
      <c r="Q29" s="20">
        <f t="shared" si="4"/>
        <v>99566.561116134413</v>
      </c>
      <c r="R29" s="5">
        <f t="shared" si="5"/>
        <v>99566.561116134413</v>
      </c>
      <c r="S29" s="5">
        <f t="shared" si="6"/>
        <v>7360965240.2867584</v>
      </c>
      <c r="T29" s="20">
        <f>SUM(S29:$S$136)</f>
        <v>256993192899.70813</v>
      </c>
      <c r="U29" s="6">
        <f t="shared" si="11"/>
        <v>34.912974658972381</v>
      </c>
    </row>
    <row r="30" spans="1:21" ht="12.5">
      <c r="A30" s="21">
        <v>16</v>
      </c>
      <c r="B30" s="14">
        <f>Absterbeordnung!B24</f>
        <v>99483.001124128161</v>
      </c>
      <c r="C30" s="15">
        <f t="shared" si="0"/>
        <v>0.72844581371423445</v>
      </c>
      <c r="D30" s="14">
        <f t="shared" si="7"/>
        <v>72467.975704599638</v>
      </c>
      <c r="E30" s="14">
        <f>SUM(D30:$D$136)</f>
        <v>2609776.6412832947</v>
      </c>
      <c r="F30" s="16">
        <f t="shared" si="8"/>
        <v>36.012826574892841</v>
      </c>
      <c r="G30" s="5"/>
      <c r="H30" s="17">
        <f>Absterbeordnung!C24</f>
        <v>99554.561110540933</v>
      </c>
      <c r="I30" s="18">
        <f t="shared" si="1"/>
        <v>0.72844581371423445</v>
      </c>
      <c r="J30" s="17">
        <f t="shared" si="9"/>
        <v>72520.103277131464</v>
      </c>
      <c r="K30" s="17">
        <f>SUM($J30:J$136)</f>
        <v>2712227.366591665</v>
      </c>
      <c r="L30" s="19">
        <f t="shared" si="10"/>
        <v>37.399662218171997</v>
      </c>
      <c r="N30" s="6">
        <v>16</v>
      </c>
      <c r="O30" s="6">
        <f t="shared" si="2"/>
        <v>16</v>
      </c>
      <c r="P30" s="20">
        <f t="shared" si="3"/>
        <v>99483.001124128161</v>
      </c>
      <c r="Q30" s="20">
        <f t="shared" si="4"/>
        <v>99554.561110540933</v>
      </c>
      <c r="R30" s="5">
        <f t="shared" si="5"/>
        <v>99554.561110540933</v>
      </c>
      <c r="S30" s="5">
        <f t="shared" si="6"/>
        <v>7214517515.8407612</v>
      </c>
      <c r="T30" s="20">
        <f>SUM(S30:$S$136)</f>
        <v>249632227659.42139</v>
      </c>
      <c r="U30" s="6">
        <f t="shared" si="11"/>
        <v>34.60137522867042</v>
      </c>
    </row>
    <row r="31" spans="1:21" ht="12.5">
      <c r="A31" s="21">
        <v>17</v>
      </c>
      <c r="B31" s="14">
        <f>Absterbeordnung!B25</f>
        <v>99459.844134764746</v>
      </c>
      <c r="C31" s="15">
        <f t="shared" si="0"/>
        <v>0.7141625624649357</v>
      </c>
      <c r="D31" s="14">
        <f t="shared" si="7"/>
        <v>71030.49714964669</v>
      </c>
      <c r="E31" s="14">
        <f>SUM(D31:$D$136)</f>
        <v>2537308.665578695</v>
      </c>
      <c r="F31" s="16">
        <f t="shared" si="8"/>
        <v>35.721398095146455</v>
      </c>
      <c r="G31" s="5"/>
      <c r="H31" s="17">
        <f>Absterbeordnung!C25</f>
        <v>99539.126199144506</v>
      </c>
      <c r="I31" s="18">
        <f t="shared" si="1"/>
        <v>0.7141625624649357</v>
      </c>
      <c r="J31" s="17">
        <f t="shared" si="9"/>
        <v>71087.117431901657</v>
      </c>
      <c r="K31" s="17">
        <f>SUM($J31:J$136)</f>
        <v>2639707.263314534</v>
      </c>
      <c r="L31" s="19">
        <f t="shared" si="10"/>
        <v>37.133412616473834</v>
      </c>
      <c r="N31" s="6">
        <v>17</v>
      </c>
      <c r="O31" s="6">
        <f t="shared" si="2"/>
        <v>17</v>
      </c>
      <c r="P31" s="20">
        <f t="shared" si="3"/>
        <v>99459.844134764746</v>
      </c>
      <c r="Q31" s="20">
        <f t="shared" si="4"/>
        <v>99539.126199144506</v>
      </c>
      <c r="R31" s="5">
        <f t="shared" si="5"/>
        <v>99539.126199144506</v>
      </c>
      <c r="S31" s="5">
        <f t="shared" si="6"/>
        <v>7070313619.7666569</v>
      </c>
      <c r="T31" s="20">
        <f>SUM(S31:$S$136)</f>
        <v>242417710143.5806</v>
      </c>
      <c r="U31" s="6">
        <f t="shared" si="11"/>
        <v>34.286698324929631</v>
      </c>
    </row>
    <row r="32" spans="1:21" ht="12.5">
      <c r="A32" s="21">
        <v>18</v>
      </c>
      <c r="B32" s="14">
        <f>Absterbeordnung!B26</f>
        <v>99430.037555588453</v>
      </c>
      <c r="C32" s="15">
        <f t="shared" si="0"/>
        <v>0.7001593749656233</v>
      </c>
      <c r="D32" s="14">
        <f t="shared" si="7"/>
        <v>69616.872947729265</v>
      </c>
      <c r="E32" s="14">
        <f>SUM(D32:$D$136)</f>
        <v>2466278.1684290483</v>
      </c>
      <c r="F32" s="16">
        <f t="shared" si="8"/>
        <v>35.426442814816092</v>
      </c>
      <c r="G32" s="5"/>
      <c r="H32" s="17">
        <f>Absterbeordnung!C26</f>
        <v>99522.419345236267</v>
      </c>
      <c r="I32" s="18">
        <f t="shared" si="1"/>
        <v>0.7001593749656233</v>
      </c>
      <c r="J32" s="17">
        <f t="shared" si="9"/>
        <v>69681.55492382728</v>
      </c>
      <c r="K32" s="17">
        <f>SUM($J32:J$136)</f>
        <v>2568620.1458826326</v>
      </c>
      <c r="L32" s="19">
        <f t="shared" si="10"/>
        <v>36.862267908495035</v>
      </c>
      <c r="N32" s="6">
        <v>18</v>
      </c>
      <c r="O32" s="6">
        <f t="shared" si="2"/>
        <v>18</v>
      </c>
      <c r="P32" s="20">
        <f t="shared" si="3"/>
        <v>99430.037555588453</v>
      </c>
      <c r="Q32" s="20">
        <f t="shared" si="4"/>
        <v>99522.419345236267</v>
      </c>
      <c r="R32" s="5">
        <f t="shared" si="5"/>
        <v>99522.419345236267</v>
      </c>
      <c r="S32" s="5">
        <f t="shared" si="6"/>
        <v>6928439623.007947</v>
      </c>
      <c r="T32" s="20">
        <f>SUM(S32:$S$136)</f>
        <v>235347396523.81393</v>
      </c>
      <c r="U32" s="6">
        <f t="shared" si="11"/>
        <v>33.968311673276737</v>
      </c>
    </row>
    <row r="33" spans="1:21" ht="12.5">
      <c r="A33" s="21">
        <v>19</v>
      </c>
      <c r="B33" s="14">
        <f>Absterbeordnung!B27</f>
        <v>99394.101805402781</v>
      </c>
      <c r="C33" s="15">
        <f t="shared" si="0"/>
        <v>0.68643075977021895</v>
      </c>
      <c r="D33" s="14">
        <f t="shared" si="7"/>
        <v>68227.168818961116</v>
      </c>
      <c r="E33" s="14">
        <f>SUM(D33:$D$136)</f>
        <v>2396661.2954813186</v>
      </c>
      <c r="F33" s="16">
        <f t="shared" si="8"/>
        <v>35.12766742294103</v>
      </c>
      <c r="G33" s="5"/>
      <c r="H33" s="17">
        <f>Absterbeordnung!C27</f>
        <v>99505.330160029276</v>
      </c>
      <c r="I33" s="18">
        <f t="shared" si="1"/>
        <v>0.68643075977021895</v>
      </c>
      <c r="J33" s="17">
        <f t="shared" si="9"/>
        <v>68303.519382935381</v>
      </c>
      <c r="K33" s="17">
        <f>SUM($J33:J$136)</f>
        <v>2498938.5909588053</v>
      </c>
      <c r="L33" s="19">
        <f t="shared" si="10"/>
        <v>36.585795483667681</v>
      </c>
      <c r="N33" s="6">
        <v>19</v>
      </c>
      <c r="O33" s="6">
        <f t="shared" si="2"/>
        <v>19</v>
      </c>
      <c r="P33" s="20">
        <f t="shared" si="3"/>
        <v>99394.101805402781</v>
      </c>
      <c r="Q33" s="20">
        <f t="shared" si="4"/>
        <v>99505.330160029276</v>
      </c>
      <c r="R33" s="5">
        <f t="shared" si="5"/>
        <v>99505.330160029276</v>
      </c>
      <c r="S33" s="5">
        <f t="shared" si="6"/>
        <v>6788966959.2147808</v>
      </c>
      <c r="T33" s="20">
        <f>SUM(S33:$S$136)</f>
        <v>228418956900.806</v>
      </c>
      <c r="U33" s="6">
        <f t="shared" si="11"/>
        <v>33.645613283000152</v>
      </c>
    </row>
    <row r="34" spans="1:21" ht="12.5">
      <c r="A34" s="21">
        <v>20</v>
      </c>
      <c r="B34" s="14">
        <f>Absterbeordnung!B28</f>
        <v>99349.590989429053</v>
      </c>
      <c r="C34" s="15">
        <f t="shared" si="0"/>
        <v>0.67297133310805779</v>
      </c>
      <c r="D34" s="14">
        <f t="shared" si="7"/>
        <v>66859.426691896355</v>
      </c>
      <c r="E34" s="14">
        <f>SUM(D34:$D$136)</f>
        <v>2328434.1266623582</v>
      </c>
      <c r="F34" s="16">
        <f t="shared" si="8"/>
        <v>34.825816520867271</v>
      </c>
      <c r="G34" s="5"/>
      <c r="H34" s="17">
        <f>Absterbeordnung!C28</f>
        <v>99485.581492158934</v>
      </c>
      <c r="I34" s="18">
        <f t="shared" si="1"/>
        <v>0.67297133310805779</v>
      </c>
      <c r="J34" s="17">
        <f t="shared" si="9"/>
        <v>66950.94440180852</v>
      </c>
      <c r="K34" s="17">
        <f>SUM($J34:J$136)</f>
        <v>2430635.0715758698</v>
      </c>
      <c r="L34" s="19">
        <f t="shared" si="10"/>
        <v>36.304716733916784</v>
      </c>
      <c r="N34" s="6">
        <v>20</v>
      </c>
      <c r="O34" s="6">
        <f t="shared" si="2"/>
        <v>20</v>
      </c>
      <c r="P34" s="20">
        <f t="shared" si="3"/>
        <v>99349.590989429053</v>
      </c>
      <c r="Q34" s="20">
        <f t="shared" si="4"/>
        <v>99485.581492158934</v>
      </c>
      <c r="R34" s="5">
        <f t="shared" si="5"/>
        <v>99485.581492158934</v>
      </c>
      <c r="S34" s="5">
        <f t="shared" si="6"/>
        <v>6651548942.6756811</v>
      </c>
      <c r="T34" s="20">
        <f>SUM(S34:$S$136)</f>
        <v>221629989941.59122</v>
      </c>
      <c r="U34" s="6">
        <f t="shared" si="11"/>
        <v>33.320057005013538</v>
      </c>
    </row>
    <row r="35" spans="1:21" ht="12.5">
      <c r="A35" s="21">
        <v>21</v>
      </c>
      <c r="B35" s="14">
        <f>Absterbeordnung!B29</f>
        <v>99302.686691197989</v>
      </c>
      <c r="C35" s="15">
        <f t="shared" si="0"/>
        <v>0.65977581677260566</v>
      </c>
      <c r="D35" s="14">
        <f t="shared" si="7"/>
        <v>65517.511219399312</v>
      </c>
      <c r="E35" s="14">
        <f>SUM(D35:$D$136)</f>
        <v>2261574.6999704619</v>
      </c>
      <c r="F35" s="16">
        <f t="shared" si="8"/>
        <v>34.518629567553297</v>
      </c>
      <c r="G35" s="5"/>
      <c r="H35" s="17">
        <f>Absterbeordnung!C29</f>
        <v>99466.194324924159</v>
      </c>
      <c r="I35" s="18">
        <f t="shared" si="1"/>
        <v>0.65977581677260566</v>
      </c>
      <c r="J35" s="17">
        <f t="shared" si="9"/>
        <v>65625.389601989547</v>
      </c>
      <c r="K35" s="17">
        <f>SUM($J35:J$136)</f>
        <v>2363684.1271740617</v>
      </c>
      <c r="L35" s="19">
        <f t="shared" si="10"/>
        <v>36.017830012279312</v>
      </c>
      <c r="N35" s="6">
        <v>21</v>
      </c>
      <c r="O35" s="6">
        <f t="shared" si="2"/>
        <v>21</v>
      </c>
      <c r="P35" s="20">
        <f t="shared" si="3"/>
        <v>99302.686691197989</v>
      </c>
      <c r="Q35" s="20">
        <f t="shared" si="4"/>
        <v>99466.194324924159</v>
      </c>
      <c r="R35" s="5">
        <f t="shared" si="5"/>
        <v>99466.194324924159</v>
      </c>
      <c r="S35" s="5">
        <f t="shared" si="6"/>
        <v>6516777502.6341705</v>
      </c>
      <c r="T35" s="20">
        <f>SUM(S35:$S$136)</f>
        <v>214978440998.91553</v>
      </c>
      <c r="U35" s="6">
        <f t="shared" si="11"/>
        <v>32.988458008888337</v>
      </c>
    </row>
    <row r="36" spans="1:21" ht="12.5">
      <c r="A36" s="21">
        <v>22</v>
      </c>
      <c r="B36" s="14">
        <f>Absterbeordnung!B30</f>
        <v>99259.054169641226</v>
      </c>
      <c r="C36" s="15">
        <f t="shared" si="0"/>
        <v>0.64683903605157411</v>
      </c>
      <c r="D36" s="14">
        <f t="shared" si="7"/>
        <v>64204.630918481707</v>
      </c>
      <c r="E36" s="14">
        <f>SUM(D36:$D$136)</f>
        <v>2196057.1887510619</v>
      </c>
      <c r="F36" s="16">
        <f t="shared" si="8"/>
        <v>34.20403103849808</v>
      </c>
      <c r="G36" s="5"/>
      <c r="H36" s="17">
        <f>Absterbeordnung!C30</f>
        <v>99446.739881840345</v>
      </c>
      <c r="I36" s="18">
        <f t="shared" si="1"/>
        <v>0.64683903605157411</v>
      </c>
      <c r="J36" s="17">
        <f t="shared" si="9"/>
        <v>64326.03336364124</v>
      </c>
      <c r="K36" s="17">
        <f>SUM($J36:J$136)</f>
        <v>2298058.7375720716</v>
      </c>
      <c r="L36" s="19">
        <f t="shared" si="10"/>
        <v>35.725174045489872</v>
      </c>
      <c r="N36" s="6">
        <v>22</v>
      </c>
      <c r="O36" s="6">
        <f t="shared" si="2"/>
        <v>22</v>
      </c>
      <c r="P36" s="20">
        <f t="shared" si="3"/>
        <v>99259.054169641226</v>
      </c>
      <c r="Q36" s="20">
        <f t="shared" si="4"/>
        <v>99446.739881840345</v>
      </c>
      <c r="R36" s="5">
        <f t="shared" si="5"/>
        <v>99446.739881840345</v>
      </c>
      <c r="S36" s="5">
        <f t="shared" si="6"/>
        <v>6384941230.1598148</v>
      </c>
      <c r="T36" s="20">
        <f>SUM(S36:$S$136)</f>
        <v>208461663496.28134</v>
      </c>
      <c r="U36" s="6">
        <f t="shared" si="11"/>
        <v>32.648955719685389</v>
      </c>
    </row>
    <row r="37" spans="1:21" ht="12.5">
      <c r="A37" s="21">
        <v>23</v>
      </c>
      <c r="B37" s="14">
        <f>Absterbeordnung!B31</f>
        <v>99213.579379732502</v>
      </c>
      <c r="C37" s="15">
        <f t="shared" si="0"/>
        <v>0.63415591769762181</v>
      </c>
      <c r="D37" s="14">
        <f t="shared" si="7"/>
        <v>62916.878479620114</v>
      </c>
      <c r="E37" s="14">
        <f>SUM(D37:$D$136)</f>
        <v>2131852.5578325815</v>
      </c>
      <c r="F37" s="16">
        <f t="shared" si="8"/>
        <v>33.883635192154777</v>
      </c>
      <c r="G37" s="5"/>
      <c r="H37" s="17">
        <f>Absterbeordnung!C31</f>
        <v>99428.368458776851</v>
      </c>
      <c r="I37" s="18">
        <f t="shared" si="1"/>
        <v>0.63415591769762181</v>
      </c>
      <c r="J37" s="17">
        <f t="shared" si="9"/>
        <v>63053.088245152911</v>
      </c>
      <c r="K37" s="17">
        <f>SUM($J37:J$136)</f>
        <v>2233732.7042084308</v>
      </c>
      <c r="L37" s="19">
        <f t="shared" si="10"/>
        <v>35.426222035685065</v>
      </c>
      <c r="N37" s="6">
        <v>23</v>
      </c>
      <c r="O37" s="6">
        <f t="shared" si="2"/>
        <v>23</v>
      </c>
      <c r="P37" s="20">
        <f t="shared" si="3"/>
        <v>99213.579379732502</v>
      </c>
      <c r="Q37" s="20">
        <f t="shared" si="4"/>
        <v>99428.368458776851</v>
      </c>
      <c r="R37" s="5">
        <f t="shared" si="5"/>
        <v>99428.368458776851</v>
      </c>
      <c r="S37" s="5">
        <f t="shared" si="6"/>
        <v>6255722575.747756</v>
      </c>
      <c r="T37" s="20">
        <f>SUM(S37:$S$136)</f>
        <v>202076722266.12155</v>
      </c>
      <c r="U37" s="6">
        <f t="shared" si="11"/>
        <v>32.302698820042707</v>
      </c>
    </row>
    <row r="38" spans="1:21" ht="12.5">
      <c r="A38" s="21">
        <v>24</v>
      </c>
      <c r="B38" s="14">
        <f>Absterbeordnung!B32</f>
        <v>99171.16904192412</v>
      </c>
      <c r="C38" s="15">
        <f t="shared" si="0"/>
        <v>0.62172148793884485</v>
      </c>
      <c r="D38" s="14">
        <f t="shared" si="7"/>
        <v>61656.846777379767</v>
      </c>
      <c r="E38" s="14">
        <f>SUM(D38:$D$136)</f>
        <v>2068935.6793529605</v>
      </c>
      <c r="F38" s="16">
        <f t="shared" si="8"/>
        <v>33.555651764403841</v>
      </c>
      <c r="G38" s="5"/>
      <c r="H38" s="17">
        <f>Absterbeordnung!C32</f>
        <v>99411.44261047522</v>
      </c>
      <c r="I38" s="18">
        <f t="shared" si="1"/>
        <v>0.62172148793884485</v>
      </c>
      <c r="J38" s="17">
        <f t="shared" si="9"/>
        <v>61806.230017931739</v>
      </c>
      <c r="K38" s="17">
        <f>SUM($J38:J$136)</f>
        <v>2170679.6159632783</v>
      </c>
      <c r="L38" s="19">
        <f t="shared" si="10"/>
        <v>35.120725132943761</v>
      </c>
      <c r="N38" s="6">
        <v>24</v>
      </c>
      <c r="O38" s="6">
        <f t="shared" si="2"/>
        <v>24</v>
      </c>
      <c r="P38" s="20">
        <f t="shared" si="3"/>
        <v>99171.16904192412</v>
      </c>
      <c r="Q38" s="20">
        <f t="shared" si="4"/>
        <v>99411.44261047522</v>
      </c>
      <c r="R38" s="5">
        <f t="shared" si="5"/>
        <v>99411.44261047522</v>
      </c>
      <c r="S38" s="5">
        <f t="shared" si="6"/>
        <v>6129396084.9523525</v>
      </c>
      <c r="T38" s="20">
        <f>SUM(S38:$S$136)</f>
        <v>195820999690.37378</v>
      </c>
      <c r="U38" s="6">
        <f t="shared" si="11"/>
        <v>31.947845591364818</v>
      </c>
    </row>
    <row r="39" spans="1:21" ht="12.5">
      <c r="A39" s="21">
        <v>25</v>
      </c>
      <c r="B39" s="14">
        <f>Absterbeordnung!B33</f>
        <v>99130.070879499981</v>
      </c>
      <c r="C39" s="15">
        <f t="shared" si="0"/>
        <v>0.60953087052827937</v>
      </c>
      <c r="D39" s="14">
        <f t="shared" si="7"/>
        <v>60422.838398711661</v>
      </c>
      <c r="E39" s="14">
        <f>SUM(D39:$D$136)</f>
        <v>2007278.832575581</v>
      </c>
      <c r="F39" s="16">
        <f t="shared" si="8"/>
        <v>33.220531934136687</v>
      </c>
      <c r="G39" s="5"/>
      <c r="H39" s="17">
        <f>Absterbeordnung!C33</f>
        <v>99391.830794793772</v>
      </c>
      <c r="I39" s="18">
        <f t="shared" si="1"/>
        <v>0.60953087052827937</v>
      </c>
      <c r="J39" s="17">
        <f t="shared" si="9"/>
        <v>60582.389147750095</v>
      </c>
      <c r="K39" s="17">
        <f>SUM($J39:J$136)</f>
        <v>2108873.3859453467</v>
      </c>
      <c r="L39" s="19">
        <f t="shared" si="10"/>
        <v>34.81000692795665</v>
      </c>
      <c r="N39" s="6">
        <v>25</v>
      </c>
      <c r="O39" s="6">
        <f t="shared" si="2"/>
        <v>25</v>
      </c>
      <c r="P39" s="20">
        <f t="shared" si="3"/>
        <v>99130.070879499981</v>
      </c>
      <c r="Q39" s="20">
        <f t="shared" si="4"/>
        <v>99391.830794793772</v>
      </c>
      <c r="R39" s="5">
        <f t="shared" si="5"/>
        <v>99391.830794793772</v>
      </c>
      <c r="S39" s="5">
        <f t="shared" si="6"/>
        <v>6005536530.2659168</v>
      </c>
      <c r="T39" s="20">
        <f>SUM(S39:$S$136)</f>
        <v>189691603605.42142</v>
      </c>
      <c r="U39" s="6">
        <f t="shared" si="11"/>
        <v>31.586121015073093</v>
      </c>
    </row>
    <row r="40" spans="1:21" ht="12.5">
      <c r="A40" s="21">
        <v>26</v>
      </c>
      <c r="B40" s="14">
        <f>Absterbeordnung!B34</f>
        <v>99085.557527244469</v>
      </c>
      <c r="C40" s="15">
        <f t="shared" si="0"/>
        <v>0.59757928483164635</v>
      </c>
      <c r="D40" s="14">
        <f t="shared" si="7"/>
        <v>59211.476604275704</v>
      </c>
      <c r="E40" s="14">
        <f>SUM(D40:$D$136)</f>
        <v>1946855.9941768693</v>
      </c>
      <c r="F40" s="16">
        <f t="shared" si="8"/>
        <v>32.879706871493312</v>
      </c>
      <c r="G40" s="5"/>
      <c r="H40" s="17">
        <f>Absterbeordnung!C34</f>
        <v>99375.1429623687</v>
      </c>
      <c r="I40" s="18">
        <f t="shared" si="1"/>
        <v>0.59757928483164635</v>
      </c>
      <c r="J40" s="17">
        <f t="shared" si="9"/>
        <v>59384.526861494902</v>
      </c>
      <c r="K40" s="17">
        <f>SUM($J40:J$136)</f>
        <v>2048290.996797597</v>
      </c>
      <c r="L40" s="19">
        <f t="shared" si="10"/>
        <v>34.491998253600883</v>
      </c>
      <c r="N40" s="6">
        <v>26</v>
      </c>
      <c r="O40" s="6">
        <f t="shared" si="2"/>
        <v>26</v>
      </c>
      <c r="P40" s="20">
        <f t="shared" si="3"/>
        <v>99085.557527244469</v>
      </c>
      <c r="Q40" s="20">
        <f t="shared" si="4"/>
        <v>99375.1429623687</v>
      </c>
      <c r="R40" s="5">
        <f t="shared" si="5"/>
        <v>99375.1429623687</v>
      </c>
      <c r="S40" s="5">
        <f t="shared" si="6"/>
        <v>5884148952.5628471</v>
      </c>
      <c r="T40" s="20">
        <f>SUM(S40:$S$136)</f>
        <v>183686067075.15552</v>
      </c>
      <c r="U40" s="6">
        <f t="shared" si="11"/>
        <v>31.217100137336065</v>
      </c>
    </row>
    <row r="41" spans="1:21" ht="12.5">
      <c r="A41" s="21">
        <v>27</v>
      </c>
      <c r="B41" s="14">
        <f>Absterbeordnung!B35</f>
        <v>99038.818156840396</v>
      </c>
      <c r="C41" s="15">
        <f t="shared" si="0"/>
        <v>0.58586204395259456</v>
      </c>
      <c r="D41" s="14">
        <f t="shared" si="7"/>
        <v>58023.084436015852</v>
      </c>
      <c r="E41" s="14">
        <f>SUM(D41:$D$136)</f>
        <v>1887644.5175725934</v>
      </c>
      <c r="F41" s="16">
        <f t="shared" si="8"/>
        <v>32.532646892534075</v>
      </c>
      <c r="G41" s="5"/>
      <c r="H41" s="17">
        <f>Absterbeordnung!C35</f>
        <v>99353.941707221704</v>
      </c>
      <c r="I41" s="18">
        <f t="shared" si="1"/>
        <v>0.58586204395259456</v>
      </c>
      <c r="J41" s="17">
        <f t="shared" si="9"/>
        <v>58207.703363339839</v>
      </c>
      <c r="K41" s="17">
        <f>SUM($J41:J$136)</f>
        <v>1988906.4699361022</v>
      </c>
      <c r="L41" s="19">
        <f t="shared" si="10"/>
        <v>34.169128053740529</v>
      </c>
      <c r="N41" s="6">
        <v>27</v>
      </c>
      <c r="O41" s="6">
        <f t="shared" si="2"/>
        <v>27</v>
      </c>
      <c r="P41" s="20">
        <f t="shared" si="3"/>
        <v>99038.818156840396</v>
      </c>
      <c r="Q41" s="20">
        <f t="shared" si="4"/>
        <v>99353.941707221704</v>
      </c>
      <c r="R41" s="5">
        <f t="shared" si="5"/>
        <v>99353.941707221704</v>
      </c>
      <c r="S41" s="5">
        <f t="shared" si="6"/>
        <v>5764822148.7291212</v>
      </c>
      <c r="T41" s="20">
        <f>SUM(S41:$S$136)</f>
        <v>177801918122.59268</v>
      </c>
      <c r="U41" s="6">
        <f t="shared" si="11"/>
        <v>30.842567825234617</v>
      </c>
    </row>
    <row r="42" spans="1:21" ht="12.5">
      <c r="A42" s="21">
        <v>28</v>
      </c>
      <c r="B42" s="14">
        <f>Absterbeordnung!B36</f>
        <v>98989.800967596981</v>
      </c>
      <c r="C42" s="15">
        <f t="shared" si="0"/>
        <v>0.57437455289470041</v>
      </c>
      <c r="D42" s="14">
        <f t="shared" si="7"/>
        <v>56857.222671898897</v>
      </c>
      <c r="E42" s="14">
        <f>SUM(D42:$D$136)</f>
        <v>1829621.4331365777</v>
      </c>
      <c r="F42" s="16">
        <f t="shared" si="8"/>
        <v>32.179226264614037</v>
      </c>
      <c r="G42" s="5"/>
      <c r="H42" s="17">
        <f>Absterbeordnung!C36</f>
        <v>99332.909308587448</v>
      </c>
      <c r="I42" s="18">
        <f t="shared" si="1"/>
        <v>0.57437455289470041</v>
      </c>
      <c r="J42" s="17">
        <f t="shared" si="9"/>
        <v>57054.295371849737</v>
      </c>
      <c r="K42" s="17">
        <f>SUM($J42:J$136)</f>
        <v>1930698.7665727623</v>
      </c>
      <c r="L42" s="19">
        <f t="shared" si="10"/>
        <v>33.839674190864827</v>
      </c>
      <c r="N42" s="6">
        <v>28</v>
      </c>
      <c r="O42" s="6">
        <f t="shared" si="2"/>
        <v>28</v>
      </c>
      <c r="P42" s="20">
        <f t="shared" si="3"/>
        <v>98989.800967596981</v>
      </c>
      <c r="Q42" s="20">
        <f t="shared" si="4"/>
        <v>99332.909308587448</v>
      </c>
      <c r="R42" s="5">
        <f t="shared" si="5"/>
        <v>99332.909308587448</v>
      </c>
      <c r="S42" s="5">
        <f t="shared" si="6"/>
        <v>5647793343.2058954</v>
      </c>
      <c r="T42" s="20">
        <f>SUM(S42:$S$136)</f>
        <v>172037095973.86359</v>
      </c>
      <c r="U42" s="6">
        <f t="shared" si="11"/>
        <v>30.460940321199676</v>
      </c>
    </row>
    <row r="43" spans="1:21" ht="12.5">
      <c r="A43" s="21">
        <v>29</v>
      </c>
      <c r="B43" s="14">
        <f>Absterbeordnung!B37</f>
        <v>98943.173873576234</v>
      </c>
      <c r="C43" s="15">
        <f t="shared" si="0"/>
        <v>0.56311230675951029</v>
      </c>
      <c r="D43" s="14">
        <f t="shared" si="7"/>
        <v>55716.118878056826</v>
      </c>
      <c r="E43" s="14">
        <f>SUM(D43:$D$136)</f>
        <v>1772764.2104646792</v>
      </c>
      <c r="F43" s="16">
        <f t="shared" si="8"/>
        <v>31.817797904133315</v>
      </c>
      <c r="G43" s="5"/>
      <c r="H43" s="17">
        <f>Absterbeordnung!C37</f>
        <v>99311.169490779343</v>
      </c>
      <c r="I43" s="18">
        <f t="shared" si="1"/>
        <v>0.56311230675951029</v>
      </c>
      <c r="J43" s="17">
        <f t="shared" si="9"/>
        <v>55923.341738937459</v>
      </c>
      <c r="K43" s="17">
        <f>SUM($J43:J$136)</f>
        <v>1873644.4712009125</v>
      </c>
      <c r="L43" s="19">
        <f t="shared" si="10"/>
        <v>33.503800254775541</v>
      </c>
      <c r="N43" s="6">
        <v>29</v>
      </c>
      <c r="O43" s="6">
        <f t="shared" si="2"/>
        <v>29</v>
      </c>
      <c r="P43" s="20">
        <f t="shared" si="3"/>
        <v>98943.173873576234</v>
      </c>
      <c r="Q43" s="20">
        <f t="shared" si="4"/>
        <v>99311.169490779343</v>
      </c>
      <c r="R43" s="5">
        <f t="shared" si="5"/>
        <v>99311.169490779343</v>
      </c>
      <c r="S43" s="5">
        <f t="shared" si="6"/>
        <v>5533232925.2671118</v>
      </c>
      <c r="T43" s="20">
        <f>SUM(S43:$S$136)</f>
        <v>166389302630.65768</v>
      </c>
      <c r="U43" s="6">
        <f t="shared" si="11"/>
        <v>30.070901564771084</v>
      </c>
    </row>
    <row r="44" spans="1:21" ht="12.5">
      <c r="A44" s="21">
        <v>30</v>
      </c>
      <c r="B44" s="14">
        <f>Absterbeordnung!B38</f>
        <v>98894.799931273083</v>
      </c>
      <c r="C44" s="15">
        <f t="shared" si="0"/>
        <v>0.55207088897991197</v>
      </c>
      <c r="D44" s="14">
        <f t="shared" si="7"/>
        <v>54596.940113548466</v>
      </c>
      <c r="E44" s="14">
        <f>SUM(D44:$D$136)</f>
        <v>1717048.0915866222</v>
      </c>
      <c r="F44" s="16">
        <f t="shared" si="8"/>
        <v>31.449529735834577</v>
      </c>
      <c r="G44" s="5"/>
      <c r="H44" s="17">
        <f>Absterbeordnung!C38</f>
        <v>99286.381855775791</v>
      </c>
      <c r="I44" s="18">
        <f t="shared" si="1"/>
        <v>0.55207088897991197</v>
      </c>
      <c r="J44" s="17">
        <f t="shared" si="9"/>
        <v>54813.121094717142</v>
      </c>
      <c r="K44" s="17">
        <f>SUM($J44:J$136)</f>
        <v>1817721.1294619748</v>
      </c>
      <c r="L44" s="19">
        <f t="shared" si="10"/>
        <v>33.162153388801748</v>
      </c>
      <c r="N44" s="6">
        <v>30</v>
      </c>
      <c r="O44" s="6">
        <f t="shared" si="2"/>
        <v>30</v>
      </c>
      <c r="P44" s="20">
        <f t="shared" si="3"/>
        <v>98894.799931273083</v>
      </c>
      <c r="Q44" s="20">
        <f t="shared" si="4"/>
        <v>99286.381855775791</v>
      </c>
      <c r="R44" s="5">
        <f t="shared" si="5"/>
        <v>99286.381855775791</v>
      </c>
      <c r="S44" s="5">
        <f t="shared" si="6"/>
        <v>5420732644.2706957</v>
      </c>
      <c r="T44" s="20">
        <f>SUM(S44:$S$136)</f>
        <v>160856069705.39059</v>
      </c>
      <c r="U44" s="6">
        <f t="shared" si="11"/>
        <v>29.674230452114863</v>
      </c>
    </row>
    <row r="45" spans="1:21" ht="12.5">
      <c r="A45" s="21">
        <v>31</v>
      </c>
      <c r="B45" s="14">
        <f>Absterbeordnung!B39</f>
        <v>98842.276720450871</v>
      </c>
      <c r="C45" s="15">
        <f t="shared" si="0"/>
        <v>0.54124596958814919</v>
      </c>
      <c r="D45" s="14">
        <f t="shared" si="7"/>
        <v>53497.983899860577</v>
      </c>
      <c r="E45" s="14">
        <f>SUM(D45:$D$136)</f>
        <v>1662451.1514730735</v>
      </c>
      <c r="F45" s="16">
        <f t="shared" si="8"/>
        <v>31.07502433334513</v>
      </c>
      <c r="G45" s="5"/>
      <c r="H45" s="17">
        <f>Absterbeordnung!C39</f>
        <v>99261.435182377551</v>
      </c>
      <c r="I45" s="18">
        <f t="shared" si="1"/>
        <v>0.54124596958814919</v>
      </c>
      <c r="J45" s="17">
        <f t="shared" si="9"/>
        <v>53724.851727997164</v>
      </c>
      <c r="K45" s="17">
        <f>SUM($J45:J$136)</f>
        <v>1762908.0083672577</v>
      </c>
      <c r="L45" s="19">
        <f t="shared" si="10"/>
        <v>32.813641204496221</v>
      </c>
      <c r="N45" s="6">
        <v>31</v>
      </c>
      <c r="O45" s="6">
        <f t="shared" si="2"/>
        <v>31</v>
      </c>
      <c r="P45" s="20">
        <f t="shared" si="3"/>
        <v>98842.276720450871</v>
      </c>
      <c r="Q45" s="20">
        <f t="shared" si="4"/>
        <v>99261.435182377551</v>
      </c>
      <c r="R45" s="5">
        <f t="shared" si="5"/>
        <v>99261.435182377551</v>
      </c>
      <c r="S45" s="5">
        <f t="shared" si="6"/>
        <v>5310286661.2638893</v>
      </c>
      <c r="T45" s="20">
        <f>SUM(S45:$S$136)</f>
        <v>155435337061.11993</v>
      </c>
      <c r="U45" s="6">
        <f t="shared" si="11"/>
        <v>29.270611357942233</v>
      </c>
    </row>
    <row r="46" spans="1:21" ht="12.5">
      <c r="A46" s="21">
        <v>32</v>
      </c>
      <c r="B46" s="14">
        <f>Absterbeordnung!B40</f>
        <v>98788.268565614489</v>
      </c>
      <c r="C46" s="15">
        <f t="shared" si="0"/>
        <v>0.53063330351779314</v>
      </c>
      <c r="D46" s="14">
        <f t="shared" si="7"/>
        <v>52420.345297774977</v>
      </c>
      <c r="E46" s="14">
        <f>SUM(D46:$D$136)</f>
        <v>1608953.1675732129</v>
      </c>
      <c r="F46" s="16">
        <f t="shared" si="8"/>
        <v>30.693295865059977</v>
      </c>
      <c r="G46" s="5"/>
      <c r="H46" s="17">
        <f>Absterbeordnung!C40</f>
        <v>99234.156835802278</v>
      </c>
      <c r="I46" s="18">
        <f t="shared" si="1"/>
        <v>0.53063330351779314</v>
      </c>
      <c r="J46" s="17">
        <f t="shared" si="9"/>
        <v>52656.948463584558</v>
      </c>
      <c r="K46" s="17">
        <f>SUM($J46:J$136)</f>
        <v>1709183.1566392602</v>
      </c>
      <c r="L46" s="19">
        <f t="shared" si="10"/>
        <v>32.458834142682292</v>
      </c>
      <c r="N46" s="6">
        <v>32</v>
      </c>
      <c r="O46" s="6">
        <f t="shared" si="2"/>
        <v>32</v>
      </c>
      <c r="P46" s="20">
        <f t="shared" si="3"/>
        <v>98788.268565614489</v>
      </c>
      <c r="Q46" s="20">
        <f t="shared" si="4"/>
        <v>99234.156835802278</v>
      </c>
      <c r="R46" s="5">
        <f t="shared" si="5"/>
        <v>99234.156835802278</v>
      </c>
      <c r="S46" s="5">
        <f t="shared" si="6"/>
        <v>5201888766.6663122</v>
      </c>
      <c r="T46" s="20">
        <f>SUM(S46:$S$136)</f>
        <v>150125050399.85605</v>
      </c>
      <c r="U46" s="6">
        <f t="shared" si="11"/>
        <v>28.859719446878014</v>
      </c>
    </row>
    <row r="47" spans="1:21" ht="12.5">
      <c r="A47" s="21">
        <v>33</v>
      </c>
      <c r="B47" s="14">
        <f>Absterbeordnung!B41</f>
        <v>98729.964482575204</v>
      </c>
      <c r="C47" s="15">
        <f t="shared" ref="C47:C78" si="12">1/(((1+($B$5/100))^A47))</f>
        <v>0.52022872893901284</v>
      </c>
      <c r="D47" s="14">
        <f t="shared" si="7"/>
        <v>51362.16393096398</v>
      </c>
      <c r="E47" s="14">
        <f>SUM(D47:$D$136)</f>
        <v>1556532.8222754379</v>
      </c>
      <c r="F47" s="16">
        <f t="shared" si="8"/>
        <v>30.305047590432089</v>
      </c>
      <c r="G47" s="5"/>
      <c r="H47" s="17">
        <f>Absterbeordnung!C41</f>
        <v>99201.722422127961</v>
      </c>
      <c r="I47" s="18">
        <f t="shared" ref="I47:I78" si="13">1/(((1+($B$5/100))^A47))</f>
        <v>0.52022872893901284</v>
      </c>
      <c r="J47" s="17">
        <f t="shared" si="9"/>
        <v>51607.585964224403</v>
      </c>
      <c r="K47" s="17">
        <f>SUM($J47:J$136)</f>
        <v>1656526.2081756757</v>
      </c>
      <c r="L47" s="19">
        <f t="shared" si="10"/>
        <v>32.098502133465779</v>
      </c>
      <c r="N47" s="6">
        <v>33</v>
      </c>
      <c r="O47" s="6">
        <f t="shared" si="2"/>
        <v>33</v>
      </c>
      <c r="P47" s="20">
        <f t="shared" si="3"/>
        <v>98729.964482575204</v>
      </c>
      <c r="Q47" s="20">
        <f t="shared" si="4"/>
        <v>99201.722422127961</v>
      </c>
      <c r="R47" s="5">
        <f t="shared" si="5"/>
        <v>99201.722422127961</v>
      </c>
      <c r="S47" s="5">
        <f t="shared" ref="S47:S78" si="14">P47*R47*I47</f>
        <v>5095215129.2793217</v>
      </c>
      <c r="T47" s="20">
        <f>SUM(S47:$S$136)</f>
        <v>144923161633.18976</v>
      </c>
      <c r="U47" s="6">
        <f t="shared" si="11"/>
        <v>28.442991700271545</v>
      </c>
    </row>
    <row r="48" spans="1:21" ht="12.5">
      <c r="A48" s="21">
        <v>34</v>
      </c>
      <c r="B48" s="14">
        <f>Absterbeordnung!B42</f>
        <v>98667.309943698201</v>
      </c>
      <c r="C48" s="15">
        <f t="shared" si="12"/>
        <v>0.51002816562648323</v>
      </c>
      <c r="D48" s="14">
        <f t="shared" si="7"/>
        <v>50323.107097884065</v>
      </c>
      <c r="E48" s="14">
        <f>SUM(D48:$D$136)</f>
        <v>1505170.6583444739</v>
      </c>
      <c r="F48" s="16">
        <f t="shared" si="8"/>
        <v>29.910129663034297</v>
      </c>
      <c r="G48" s="5"/>
      <c r="H48" s="17">
        <f>Absterbeordnung!C42</f>
        <v>99168.834500279467</v>
      </c>
      <c r="I48" s="18">
        <f t="shared" si="13"/>
        <v>0.51002816562648323</v>
      </c>
      <c r="J48" s="17">
        <f t="shared" si="9"/>
        <v>50578.89874749384</v>
      </c>
      <c r="K48" s="17">
        <f>SUM($J48:J$136)</f>
        <v>1604918.6222114514</v>
      </c>
      <c r="L48" s="19">
        <f t="shared" si="10"/>
        <v>31.730991815850366</v>
      </c>
      <c r="N48" s="6">
        <v>34</v>
      </c>
      <c r="O48" s="6">
        <f t="shared" si="2"/>
        <v>34</v>
      </c>
      <c r="P48" s="20">
        <f t="shared" si="3"/>
        <v>98667.309943698201</v>
      </c>
      <c r="Q48" s="20">
        <f t="shared" si="4"/>
        <v>99168.834500279467</v>
      </c>
      <c r="R48" s="5">
        <f t="shared" si="5"/>
        <v>99168.834500279467</v>
      </c>
      <c r="S48" s="5">
        <f t="shared" si="14"/>
        <v>4990483879.3299036</v>
      </c>
      <c r="T48" s="20">
        <f>SUM(S48:$S$136)</f>
        <v>139827946503.91043</v>
      </c>
      <c r="U48" s="6">
        <f t="shared" si="11"/>
        <v>28.018915577117504</v>
      </c>
    </row>
    <row r="49" spans="1:21" ht="12.5">
      <c r="A49" s="21">
        <v>35</v>
      </c>
      <c r="B49" s="14">
        <f>Absterbeordnung!B43</f>
        <v>98594.704439131441</v>
      </c>
      <c r="C49" s="15">
        <f t="shared" si="12"/>
        <v>0.50002761335929735</v>
      </c>
      <c r="D49" s="14">
        <f t="shared" si="7"/>
        <v>49300.074750564214</v>
      </c>
      <c r="E49" s="14">
        <f>SUM(D49:$D$136)</f>
        <v>1454847.55124659</v>
      </c>
      <c r="F49" s="16">
        <f t="shared" si="8"/>
        <v>29.510047573101094</v>
      </c>
      <c r="G49" s="5"/>
      <c r="H49" s="17">
        <f>Absterbeordnung!C43</f>
        <v>99132.187840739934</v>
      </c>
      <c r="I49" s="18">
        <f t="shared" si="13"/>
        <v>0.50002761335929735</v>
      </c>
      <c r="J49" s="17">
        <f t="shared" si="9"/>
        <v>49568.831293090749</v>
      </c>
      <c r="K49" s="17">
        <f>SUM($J49:J$136)</f>
        <v>1554339.7234639574</v>
      </c>
      <c r="L49" s="19">
        <f t="shared" si="10"/>
        <v>31.35719933103632</v>
      </c>
      <c r="N49" s="6">
        <v>35</v>
      </c>
      <c r="O49" s="6">
        <f t="shared" si="2"/>
        <v>35</v>
      </c>
      <c r="P49" s="20">
        <f t="shared" si="3"/>
        <v>98594.704439131441</v>
      </c>
      <c r="Q49" s="20">
        <f t="shared" si="4"/>
        <v>99132.187840739934</v>
      </c>
      <c r="R49" s="5">
        <f t="shared" si="5"/>
        <v>99132.187840739934</v>
      </c>
      <c r="S49" s="5">
        <f t="shared" si="14"/>
        <v>4887224270.7354517</v>
      </c>
      <c r="T49" s="20">
        <f>SUM(S49:$S$136)</f>
        <v>134837462624.58058</v>
      </c>
      <c r="U49" s="6">
        <f t="shared" si="11"/>
        <v>27.589784130018987</v>
      </c>
    </row>
    <row r="50" spans="1:21" ht="12.5">
      <c r="A50" s="21">
        <v>36</v>
      </c>
      <c r="B50" s="14">
        <f>Absterbeordnung!B44</f>
        <v>98519.220916279824</v>
      </c>
      <c r="C50" s="15">
        <f t="shared" si="12"/>
        <v>0.49022315035225233</v>
      </c>
      <c r="D50" s="14">
        <f t="shared" si="7"/>
        <v>48296.402847828205</v>
      </c>
      <c r="E50" s="14">
        <f>SUM(D50:$D$136)</f>
        <v>1405547.4764960257</v>
      </c>
      <c r="F50" s="16">
        <f t="shared" si="8"/>
        <v>29.102529248909278</v>
      </c>
      <c r="G50" s="5"/>
      <c r="H50" s="17">
        <f>Absterbeordnung!C44</f>
        <v>99089.922708516708</v>
      </c>
      <c r="I50" s="18">
        <f t="shared" si="13"/>
        <v>0.49022315035225233</v>
      </c>
      <c r="J50" s="17">
        <f t="shared" si="9"/>
        <v>48576.174078330252</v>
      </c>
      <c r="K50" s="17">
        <f>SUM($J50:J$136)</f>
        <v>1504770.8921708667</v>
      </c>
      <c r="L50" s="19">
        <f t="shared" si="10"/>
        <v>30.97755063509916</v>
      </c>
      <c r="N50" s="6">
        <v>36</v>
      </c>
      <c r="O50" s="6">
        <f t="shared" si="2"/>
        <v>36</v>
      </c>
      <c r="P50" s="20">
        <f t="shared" si="3"/>
        <v>98519.220916279824</v>
      </c>
      <c r="Q50" s="20">
        <f t="shared" si="4"/>
        <v>99089.922708516708</v>
      </c>
      <c r="R50" s="5">
        <f t="shared" si="5"/>
        <v>99089.922708516708</v>
      </c>
      <c r="S50" s="5">
        <f t="shared" si="14"/>
        <v>4785686825.2906828</v>
      </c>
      <c r="T50" s="20">
        <f>SUM(S50:$S$136)</f>
        <v>129950238353.84512</v>
      </c>
      <c r="U50" s="6">
        <f t="shared" si="11"/>
        <v>27.153936957826726</v>
      </c>
    </row>
    <row r="51" spans="1:21" ht="12.5">
      <c r="A51" s="21">
        <v>37</v>
      </c>
      <c r="B51" s="14">
        <f>Absterbeordnung!B45</f>
        <v>98432.794931331504</v>
      </c>
      <c r="C51" s="15">
        <f t="shared" si="12"/>
        <v>0.48061093171789437</v>
      </c>
      <c r="D51" s="14">
        <f t="shared" si="7"/>
        <v>47307.877283543668</v>
      </c>
      <c r="E51" s="14">
        <f>SUM(D51:$D$136)</f>
        <v>1357251.0736481976</v>
      </c>
      <c r="F51" s="16">
        <f t="shared" si="8"/>
        <v>28.68974791477963</v>
      </c>
      <c r="G51" s="5"/>
      <c r="H51" s="17">
        <f>Absterbeordnung!C45</f>
        <v>99043.02737770573</v>
      </c>
      <c r="I51" s="18">
        <f t="shared" si="13"/>
        <v>0.48061093171789437</v>
      </c>
      <c r="J51" s="17">
        <f t="shared" si="9"/>
        <v>47601.161668160072</v>
      </c>
      <c r="K51" s="17">
        <f>SUM($J51:J$136)</f>
        <v>1456194.7180925366</v>
      </c>
      <c r="L51" s="19">
        <f t="shared" si="10"/>
        <v>30.591579429175365</v>
      </c>
      <c r="N51" s="6">
        <v>37</v>
      </c>
      <c r="O51" s="6">
        <f t="shared" si="2"/>
        <v>37</v>
      </c>
      <c r="P51" s="20">
        <f t="shared" si="3"/>
        <v>98432.794931331504</v>
      </c>
      <c r="Q51" s="20">
        <f t="shared" si="4"/>
        <v>99043.02737770573</v>
      </c>
      <c r="R51" s="5">
        <f t="shared" si="5"/>
        <v>99043.02737770573</v>
      </c>
      <c r="S51" s="5">
        <f t="shared" si="14"/>
        <v>4685515384.9751577</v>
      </c>
      <c r="T51" s="20">
        <f>SUM(S51:$S$136)</f>
        <v>125164551528.55444</v>
      </c>
      <c r="U51" s="6">
        <f t="shared" si="11"/>
        <v>26.713080898189826</v>
      </c>
    </row>
    <row r="52" spans="1:21" ht="12.5">
      <c r="A52" s="21">
        <v>38</v>
      </c>
      <c r="B52" s="14">
        <f>Absterbeordnung!B46</f>
        <v>98338.582734527125</v>
      </c>
      <c r="C52" s="15">
        <f t="shared" si="12"/>
        <v>0.47118718795871989</v>
      </c>
      <c r="D52" s="14">
        <f t="shared" si="7"/>
        <v>46335.880266527762</v>
      </c>
      <c r="E52" s="14">
        <f>SUM(D52:$D$136)</f>
        <v>1309943.1963646535</v>
      </c>
      <c r="F52" s="16">
        <f t="shared" si="8"/>
        <v>28.270601288456234</v>
      </c>
      <c r="G52" s="5"/>
      <c r="H52" s="17">
        <f>Absterbeordnung!C46</f>
        <v>98991.51120931383</v>
      </c>
      <c r="I52" s="18">
        <f t="shared" si="13"/>
        <v>0.47118718795871989</v>
      </c>
      <c r="J52" s="17">
        <f t="shared" si="9"/>
        <v>46643.531798500684</v>
      </c>
      <c r="K52" s="17">
        <f>SUM($J52:J$136)</f>
        <v>1408593.5564243766</v>
      </c>
      <c r="L52" s="19">
        <f t="shared" si="10"/>
        <v>30.199118765480247</v>
      </c>
      <c r="N52" s="6">
        <v>38</v>
      </c>
      <c r="O52" s="6">
        <f t="shared" si="2"/>
        <v>38</v>
      </c>
      <c r="P52" s="20">
        <f t="shared" si="3"/>
        <v>98338.582734527125</v>
      </c>
      <c r="Q52" s="20">
        <f t="shared" si="4"/>
        <v>98991.51120931383</v>
      </c>
      <c r="R52" s="5">
        <f t="shared" si="5"/>
        <v>98991.51120931383</v>
      </c>
      <c r="S52" s="5">
        <f t="shared" si="14"/>
        <v>4586858810.7974062</v>
      </c>
      <c r="T52" s="20">
        <f>SUM(S52:$S$136)</f>
        <v>120479036143.57928</v>
      </c>
      <c r="U52" s="6">
        <f t="shared" si="11"/>
        <v>26.26613137949073</v>
      </c>
    </row>
    <row r="53" spans="1:21" ht="12.5">
      <c r="A53" s="21">
        <v>39</v>
      </c>
      <c r="B53" s="14">
        <f>Absterbeordnung!B47</f>
        <v>98241.214716429924</v>
      </c>
      <c r="C53" s="15">
        <f t="shared" si="12"/>
        <v>0.46194822348894127</v>
      </c>
      <c r="D53" s="14">
        <f t="shared" si="7"/>
        <v>45382.354611650437</v>
      </c>
      <c r="E53" s="14">
        <f>SUM(D53:$D$136)</f>
        <v>1263607.3160981259</v>
      </c>
      <c r="F53" s="16">
        <f t="shared" si="8"/>
        <v>27.843582090686322</v>
      </c>
      <c r="G53" s="5"/>
      <c r="H53" s="17">
        <f>Absterbeordnung!C47</f>
        <v>98935.359334128632</v>
      </c>
      <c r="I53" s="18">
        <f t="shared" si="13"/>
        <v>0.46194822348894127</v>
      </c>
      <c r="J53" s="17">
        <f t="shared" si="9"/>
        <v>45703.013484640767</v>
      </c>
      <c r="K53" s="17">
        <f>SUM($J53:J$136)</f>
        <v>1361950.024625876</v>
      </c>
      <c r="L53" s="19">
        <f t="shared" si="10"/>
        <v>29.800004874592815</v>
      </c>
      <c r="N53" s="6">
        <v>39</v>
      </c>
      <c r="O53" s="6">
        <f t="shared" si="2"/>
        <v>39</v>
      </c>
      <c r="P53" s="20">
        <f t="shared" si="3"/>
        <v>98241.214716429924</v>
      </c>
      <c r="Q53" s="20">
        <f t="shared" si="4"/>
        <v>98935.359334128632</v>
      </c>
      <c r="R53" s="5">
        <f t="shared" si="5"/>
        <v>98935.359334128632</v>
      </c>
      <c r="S53" s="5">
        <f t="shared" si="14"/>
        <v>4489919560.9324856</v>
      </c>
      <c r="T53" s="20">
        <f>SUM(S53:$S$136)</f>
        <v>115892177332.78188</v>
      </c>
      <c r="U53" s="6">
        <f t="shared" si="11"/>
        <v>25.811637772128126</v>
      </c>
    </row>
    <row r="54" spans="1:21" ht="12.5">
      <c r="A54" s="21">
        <v>40</v>
      </c>
      <c r="B54" s="14">
        <f>Absterbeordnung!B48</f>
        <v>98124.336592036241</v>
      </c>
      <c r="C54" s="15">
        <f t="shared" si="12"/>
        <v>0.45289041518523643</v>
      </c>
      <c r="D54" s="14">
        <f t="shared" si="7"/>
        <v>44439.571538943179</v>
      </c>
      <c r="E54" s="14">
        <f>SUM(D54:$D$136)</f>
        <v>1218224.9614864755</v>
      </c>
      <c r="F54" s="16">
        <f t="shared" si="8"/>
        <v>27.413067212381279</v>
      </c>
      <c r="G54" s="5"/>
      <c r="H54" s="17">
        <f>Absterbeordnung!C48</f>
        <v>98869.49090666257</v>
      </c>
      <c r="I54" s="18">
        <f t="shared" si="13"/>
        <v>0.45289041518523643</v>
      </c>
      <c r="J54" s="17">
        <f t="shared" si="9"/>
        <v>44777.044785871367</v>
      </c>
      <c r="K54" s="17">
        <f>SUM($J54:J$136)</f>
        <v>1316247.0111412352</v>
      </c>
      <c r="L54" s="19">
        <f t="shared" si="10"/>
        <v>29.39557573385358</v>
      </c>
      <c r="N54" s="6">
        <v>40</v>
      </c>
      <c r="O54" s="6">
        <f t="shared" si="2"/>
        <v>40</v>
      </c>
      <c r="P54" s="20">
        <f t="shared" si="3"/>
        <v>98124.336592036241</v>
      </c>
      <c r="Q54" s="20">
        <f t="shared" si="4"/>
        <v>98869.49090666257</v>
      </c>
      <c r="R54" s="5">
        <f t="shared" si="5"/>
        <v>98869.49090666257</v>
      </c>
      <c r="S54" s="5">
        <f t="shared" si="14"/>
        <v>4393717814.1655235</v>
      </c>
      <c r="T54" s="20">
        <f>SUM(S54:$S$136)</f>
        <v>111402257771.84938</v>
      </c>
      <c r="U54" s="6">
        <f t="shared" si="11"/>
        <v>25.354895895381357</v>
      </c>
    </row>
    <row r="55" spans="1:21" ht="12.5">
      <c r="A55" s="21">
        <v>41</v>
      </c>
      <c r="B55" s="14">
        <f>Absterbeordnung!B49</f>
        <v>98001.786287821713</v>
      </c>
      <c r="C55" s="15">
        <f t="shared" si="12"/>
        <v>0.44401021096591808</v>
      </c>
      <c r="D55" s="14">
        <f t="shared" si="7"/>
        <v>43513.793804692534</v>
      </c>
      <c r="E55" s="14">
        <f>SUM(D55:$D$136)</f>
        <v>1173785.3899475324</v>
      </c>
      <c r="F55" s="16">
        <f t="shared" si="8"/>
        <v>26.975018432452821</v>
      </c>
      <c r="G55" s="5"/>
      <c r="H55" s="17">
        <f>Absterbeordnung!C49</f>
        <v>98801.149434569423</v>
      </c>
      <c r="I55" s="18">
        <f t="shared" si="13"/>
        <v>0.44401021096591808</v>
      </c>
      <c r="J55" s="17">
        <f t="shared" si="9"/>
        <v>43868.719204118366</v>
      </c>
      <c r="K55" s="17">
        <f>SUM($J55:J$136)</f>
        <v>1271469.9663553641</v>
      </c>
      <c r="L55" s="19">
        <f t="shared" si="10"/>
        <v>28.98352150285708</v>
      </c>
      <c r="N55" s="6">
        <v>41</v>
      </c>
      <c r="O55" s="6">
        <f t="shared" si="2"/>
        <v>41</v>
      </c>
      <c r="P55" s="20">
        <f t="shared" si="3"/>
        <v>98001.786287821713</v>
      </c>
      <c r="Q55" s="20">
        <f t="shared" si="4"/>
        <v>98801.149434569423</v>
      </c>
      <c r="R55" s="5">
        <f t="shared" si="5"/>
        <v>98801.149434569423</v>
      </c>
      <c r="S55" s="5">
        <f t="shared" si="14"/>
        <v>4299212844.1624689</v>
      </c>
      <c r="T55" s="20">
        <f>SUM(S55:$S$136)</f>
        <v>107008539957.68385</v>
      </c>
      <c r="U55" s="6">
        <f t="shared" si="11"/>
        <v>24.890263365997694</v>
      </c>
    </row>
    <row r="56" spans="1:21" ht="12.5">
      <c r="A56" s="21">
        <v>42</v>
      </c>
      <c r="B56" s="14">
        <f>Absterbeordnung!B50</f>
        <v>97869.625652711635</v>
      </c>
      <c r="C56" s="15">
        <f t="shared" si="12"/>
        <v>0.4353041283979589</v>
      </c>
      <c r="D56" s="14">
        <f t="shared" si="7"/>
        <v>42603.052091388156</v>
      </c>
      <c r="E56" s="14">
        <f>SUM(D56:$D$136)</f>
        <v>1130271.5961428399</v>
      </c>
      <c r="F56" s="16">
        <f t="shared" si="8"/>
        <v>26.530296320514431</v>
      </c>
      <c r="G56" s="5"/>
      <c r="H56" s="17">
        <f>Absterbeordnung!C50</f>
        <v>98725.55456549018</v>
      </c>
      <c r="I56" s="18">
        <f t="shared" si="13"/>
        <v>0.4353041283979589</v>
      </c>
      <c r="J56" s="17">
        <f t="shared" si="9"/>
        <v>42975.641480735838</v>
      </c>
      <c r="K56" s="17">
        <f>SUM($J56:J$136)</f>
        <v>1227601.2471512456</v>
      </c>
      <c r="L56" s="19">
        <f t="shared" si="10"/>
        <v>28.565047660813331</v>
      </c>
      <c r="N56" s="6">
        <v>42</v>
      </c>
      <c r="O56" s="6">
        <f t="shared" si="2"/>
        <v>42</v>
      </c>
      <c r="P56" s="20">
        <f t="shared" si="3"/>
        <v>97869.625652711635</v>
      </c>
      <c r="Q56" s="20">
        <f t="shared" si="4"/>
        <v>98725.55456549018</v>
      </c>
      <c r="R56" s="5">
        <f t="shared" si="5"/>
        <v>98725.55456549018</v>
      </c>
      <c r="S56" s="5">
        <f t="shared" si="14"/>
        <v>4206009943.9047618</v>
      </c>
      <c r="T56" s="20">
        <f>SUM(S56:$S$136)</f>
        <v>102709327113.52139</v>
      </c>
      <c r="U56" s="6">
        <f t="shared" si="11"/>
        <v>24.419658651155839</v>
      </c>
    </row>
    <row r="57" spans="1:21" ht="12.5">
      <c r="A57" s="21">
        <v>43</v>
      </c>
      <c r="B57" s="14">
        <f>Absterbeordnung!B51</f>
        <v>97723.441335967407</v>
      </c>
      <c r="C57" s="15">
        <f t="shared" si="12"/>
        <v>0.4267687533313323</v>
      </c>
      <c r="D57" s="14">
        <f t="shared" si="7"/>
        <v>41705.3112301984</v>
      </c>
      <c r="E57" s="14">
        <f>SUM(D57:$D$136)</f>
        <v>1087668.5440514516</v>
      </c>
      <c r="F57" s="16">
        <f t="shared" si="8"/>
        <v>26.079856784856737</v>
      </c>
      <c r="G57" s="5"/>
      <c r="H57" s="17">
        <f>Absterbeordnung!C51</f>
        <v>98644.840644516342</v>
      </c>
      <c r="I57" s="18">
        <f t="shared" si="13"/>
        <v>0.4267687533313323</v>
      </c>
      <c r="J57" s="17">
        <f t="shared" si="9"/>
        <v>42098.535664428178</v>
      </c>
      <c r="K57" s="17">
        <f>SUM($J57:J$136)</f>
        <v>1184625.6056705099</v>
      </c>
      <c r="L57" s="19">
        <f t="shared" si="10"/>
        <v>28.139354183558407</v>
      </c>
      <c r="N57" s="6">
        <v>43</v>
      </c>
      <c r="O57" s="6">
        <f t="shared" si="2"/>
        <v>43</v>
      </c>
      <c r="P57" s="20">
        <f t="shared" si="3"/>
        <v>97723.441335967407</v>
      </c>
      <c r="Q57" s="20">
        <f t="shared" si="4"/>
        <v>98644.840644516342</v>
      </c>
      <c r="R57" s="5">
        <f t="shared" si="5"/>
        <v>98644.840644516342</v>
      </c>
      <c r="S57" s="5">
        <f t="shared" si="14"/>
        <v>4114013780.3328786</v>
      </c>
      <c r="T57" s="20">
        <f>SUM(S57:$S$136)</f>
        <v>98503317169.616623</v>
      </c>
      <c r="U57" s="6">
        <f t="shared" si="11"/>
        <v>23.94336101656091</v>
      </c>
    </row>
    <row r="58" spans="1:21" ht="12.5">
      <c r="A58" s="21">
        <v>44</v>
      </c>
      <c r="B58" s="14">
        <f>Absterbeordnung!B52</f>
        <v>97564.149293694849</v>
      </c>
      <c r="C58" s="15">
        <f t="shared" si="12"/>
        <v>0.41840073856012966</v>
      </c>
      <c r="D58" s="14">
        <f t="shared" si="7"/>
        <v>40820.912121472677</v>
      </c>
      <c r="E58" s="14">
        <f>SUM(D58:$D$136)</f>
        <v>1045963.232821253</v>
      </c>
      <c r="F58" s="16">
        <f t="shared" si="8"/>
        <v>25.623220512778641</v>
      </c>
      <c r="G58" s="5"/>
      <c r="H58" s="17">
        <f>Absterbeordnung!C52</f>
        <v>98556.437459574605</v>
      </c>
      <c r="I58" s="18">
        <f t="shared" si="13"/>
        <v>0.41840073856012966</v>
      </c>
      <c r="J58" s="17">
        <f t="shared" si="9"/>
        <v>41236.086222941245</v>
      </c>
      <c r="K58" s="17">
        <f>SUM($J58:J$136)</f>
        <v>1142527.0700060818</v>
      </c>
      <c r="L58" s="19">
        <f t="shared" si="10"/>
        <v>27.706971603198593</v>
      </c>
      <c r="N58" s="6">
        <v>44</v>
      </c>
      <c r="O58" s="6">
        <f t="shared" si="2"/>
        <v>44</v>
      </c>
      <c r="P58" s="20">
        <f t="shared" si="3"/>
        <v>97564.149293694849</v>
      </c>
      <c r="Q58" s="20">
        <f t="shared" si="4"/>
        <v>98556.437459574605</v>
      </c>
      <c r="R58" s="5">
        <f t="shared" si="5"/>
        <v>98556.437459574605</v>
      </c>
      <c r="S58" s="5">
        <f t="shared" si="14"/>
        <v>4023163672.5427132</v>
      </c>
      <c r="T58" s="20">
        <f>SUM(S58:$S$136)</f>
        <v>94389303389.283752</v>
      </c>
      <c r="U58" s="6">
        <f t="shared" si="11"/>
        <v>23.461462438993436</v>
      </c>
    </row>
    <row r="59" spans="1:21" ht="12.5">
      <c r="A59" s="21">
        <v>45</v>
      </c>
      <c r="B59" s="14">
        <f>Absterbeordnung!B53</f>
        <v>97391.19093840447</v>
      </c>
      <c r="C59" s="15">
        <f t="shared" si="12"/>
        <v>0.41019680250993107</v>
      </c>
      <c r="D59" s="14">
        <f t="shared" si="7"/>
        <v>39949.555115567688</v>
      </c>
      <c r="E59" s="14">
        <f>SUM(D59:$D$136)</f>
        <v>1005142.3206997802</v>
      </c>
      <c r="F59" s="16">
        <f t="shared" si="8"/>
        <v>25.160288213274566</v>
      </c>
      <c r="G59" s="5"/>
      <c r="H59" s="17">
        <f>Absterbeordnung!C53</f>
        <v>98460.292801211981</v>
      </c>
      <c r="I59" s="18">
        <f t="shared" si="13"/>
        <v>0.41019680250993107</v>
      </c>
      <c r="J59" s="17">
        <f t="shared" si="9"/>
        <v>40388.097281248738</v>
      </c>
      <c r="K59" s="17">
        <f>SUM($J59:J$136)</f>
        <v>1101290.9837831403</v>
      </c>
      <c r="L59" s="19">
        <f t="shared" si="10"/>
        <v>27.267711477322909</v>
      </c>
      <c r="N59" s="6">
        <v>45</v>
      </c>
      <c r="O59" s="6">
        <f t="shared" si="2"/>
        <v>45</v>
      </c>
      <c r="P59" s="20">
        <f t="shared" si="3"/>
        <v>97391.19093840447</v>
      </c>
      <c r="Q59" s="20">
        <f t="shared" si="4"/>
        <v>98460.292801211981</v>
      </c>
      <c r="R59" s="5">
        <f t="shared" si="5"/>
        <v>98460.292801211981</v>
      </c>
      <c r="S59" s="5">
        <f t="shared" si="14"/>
        <v>3933444893.9569502</v>
      </c>
      <c r="T59" s="20">
        <f>SUM(S59:$S$136)</f>
        <v>90366139716.741043</v>
      </c>
      <c r="U59" s="6">
        <f t="shared" si="11"/>
        <v>22.973790698217943</v>
      </c>
    </row>
    <row r="60" spans="1:21" ht="12.5">
      <c r="A60" s="21">
        <v>46</v>
      </c>
      <c r="B60" s="14">
        <f>Absterbeordnung!B54</f>
        <v>97206.175437383004</v>
      </c>
      <c r="C60" s="15">
        <f t="shared" si="12"/>
        <v>0.40215372795091275</v>
      </c>
      <c r="D60" s="14">
        <f t="shared" si="7"/>
        <v>39091.825831994021</v>
      </c>
      <c r="E60" s="14">
        <f>SUM(D60:$D$136)</f>
        <v>965192.76558421261</v>
      </c>
      <c r="F60" s="16">
        <f t="shared" si="8"/>
        <v>24.690398696964095</v>
      </c>
      <c r="G60" s="5"/>
      <c r="H60" s="17">
        <f>Absterbeordnung!C54</f>
        <v>98357.876918413735</v>
      </c>
      <c r="I60" s="18">
        <f t="shared" si="13"/>
        <v>0.40215372795091275</v>
      </c>
      <c r="J60" s="17">
        <f t="shared" si="9"/>
        <v>39554.986876077121</v>
      </c>
      <c r="K60" s="17">
        <f>SUM($J60:J$136)</f>
        <v>1060902.8865018915</v>
      </c>
      <c r="L60" s="19">
        <f t="shared" si="10"/>
        <v>26.820964189057189</v>
      </c>
      <c r="N60" s="6">
        <v>46</v>
      </c>
      <c r="O60" s="6">
        <f t="shared" si="2"/>
        <v>46</v>
      </c>
      <c r="P60" s="20">
        <f t="shared" si="3"/>
        <v>97206.175437383004</v>
      </c>
      <c r="Q60" s="20">
        <f t="shared" si="4"/>
        <v>98357.876918413735</v>
      </c>
      <c r="R60" s="5">
        <f t="shared" si="5"/>
        <v>98357.876918413735</v>
      </c>
      <c r="S60" s="5">
        <f t="shared" si="14"/>
        <v>3844988993.6993346</v>
      </c>
      <c r="T60" s="20">
        <f>SUM(S60:$S$136)</f>
        <v>86432694822.784088</v>
      </c>
      <c r="U60" s="6">
        <f t="shared" si="11"/>
        <v>22.479308774204217</v>
      </c>
    </row>
    <row r="61" spans="1:21" ht="12.5">
      <c r="A61" s="21">
        <v>47</v>
      </c>
      <c r="B61" s="14">
        <f>Absterbeordnung!B55</f>
        <v>96993.541369206505</v>
      </c>
      <c r="C61" s="15">
        <f t="shared" si="12"/>
        <v>0.39426836073618909</v>
      </c>
      <c r="D61" s="14">
        <f t="shared" si="7"/>
        <v>38241.484557634787</v>
      </c>
      <c r="E61" s="14">
        <f>SUM(D61:$D$136)</f>
        <v>926100.93975221855</v>
      </c>
      <c r="F61" s="16">
        <f t="shared" si="8"/>
        <v>24.21718064727499</v>
      </c>
      <c r="G61" s="5"/>
      <c r="H61" s="17">
        <f>Absterbeordnung!C55</f>
        <v>98244.242488194912</v>
      </c>
      <c r="I61" s="18">
        <f t="shared" si="13"/>
        <v>0.39426836073618909</v>
      </c>
      <c r="J61" s="17">
        <f t="shared" si="9"/>
        <v>38734.596437589265</v>
      </c>
      <c r="K61" s="17">
        <f>SUM($J61:J$136)</f>
        <v>1021347.8996258146</v>
      </c>
      <c r="L61" s="19">
        <f t="shared" si="10"/>
        <v>26.367846668325338</v>
      </c>
      <c r="N61" s="6">
        <v>47</v>
      </c>
      <c r="O61" s="6">
        <f t="shared" si="2"/>
        <v>47</v>
      </c>
      <c r="P61" s="20">
        <f t="shared" si="3"/>
        <v>96993.541369206505</v>
      </c>
      <c r="Q61" s="20">
        <f t="shared" si="4"/>
        <v>98244.242488194912</v>
      </c>
      <c r="R61" s="5">
        <f t="shared" si="5"/>
        <v>98244.242488194912</v>
      </c>
      <c r="S61" s="5">
        <f t="shared" si="14"/>
        <v>3757005681.9888334</v>
      </c>
      <c r="T61" s="20">
        <f>SUM(S61:$S$136)</f>
        <v>82587705829.084747</v>
      </c>
      <c r="U61" s="6">
        <f t="shared" si="11"/>
        <v>21.982321247213438</v>
      </c>
    </row>
    <row r="62" spans="1:21" ht="12.5">
      <c r="A62" s="21">
        <v>48</v>
      </c>
      <c r="B62" s="14">
        <f>Absterbeordnung!B56</f>
        <v>96764.49631050587</v>
      </c>
      <c r="C62" s="15">
        <f t="shared" si="12"/>
        <v>0.38653760856489122</v>
      </c>
      <c r="D62" s="14">
        <f t="shared" si="7"/>
        <v>37403.116997849182</v>
      </c>
      <c r="E62" s="14">
        <f>SUM(D62:$D$136)</f>
        <v>887859.45519458374</v>
      </c>
      <c r="F62" s="16">
        <f t="shared" si="8"/>
        <v>23.737579283716887</v>
      </c>
      <c r="G62" s="5"/>
      <c r="H62" s="17">
        <f>Absterbeordnung!C56</f>
        <v>98113.605930660968</v>
      </c>
      <c r="I62" s="18">
        <f t="shared" si="13"/>
        <v>0.38653760856489122</v>
      </c>
      <c r="J62" s="17">
        <f t="shared" si="9"/>
        <v>37924.598604115818</v>
      </c>
      <c r="K62" s="17">
        <f>SUM($J62:J$136)</f>
        <v>982613.30318822537</v>
      </c>
      <c r="L62" s="19">
        <f t="shared" si="10"/>
        <v>25.90965598464069</v>
      </c>
      <c r="N62" s="6">
        <v>48</v>
      </c>
      <c r="O62" s="6">
        <f t="shared" si="2"/>
        <v>48</v>
      </c>
      <c r="P62" s="20">
        <f t="shared" si="3"/>
        <v>96764.49631050587</v>
      </c>
      <c r="Q62" s="20">
        <f t="shared" si="4"/>
        <v>98113.605930660968</v>
      </c>
      <c r="R62" s="5">
        <f t="shared" si="5"/>
        <v>98113.605930660968</v>
      </c>
      <c r="S62" s="5">
        <f t="shared" si="14"/>
        <v>3669754681.7053809</v>
      </c>
      <c r="T62" s="20">
        <f>SUM(S62:$S$136)</f>
        <v>78830700147.095932</v>
      </c>
      <c r="U62" s="6">
        <f t="shared" si="11"/>
        <v>21.481190701952404</v>
      </c>
    </row>
    <row r="63" spans="1:21" ht="12.5">
      <c r="A63" s="21">
        <v>49</v>
      </c>
      <c r="B63" s="14">
        <f>Absterbeordnung!B57</f>
        <v>96515.618746840628</v>
      </c>
      <c r="C63" s="15">
        <f t="shared" si="12"/>
        <v>0.37895843976950117</v>
      </c>
      <c r="D63" s="14">
        <f t="shared" si="7"/>
        <v>36575.408293690743</v>
      </c>
      <c r="E63" s="14">
        <f>SUM(D63:$D$136)</f>
        <v>850456.33819673466</v>
      </c>
      <c r="F63" s="16">
        <f t="shared" si="8"/>
        <v>23.252135187878089</v>
      </c>
      <c r="G63" s="5"/>
      <c r="H63" s="17">
        <f>Absterbeordnung!C57</f>
        <v>97971.415186843908</v>
      </c>
      <c r="I63" s="18">
        <f t="shared" si="13"/>
        <v>0.37895843976950117</v>
      </c>
      <c r="J63" s="17">
        <f t="shared" si="9"/>
        <v>37127.094641216376</v>
      </c>
      <c r="K63" s="17">
        <f>SUM($J63:J$136)</f>
        <v>944688.70458410948</v>
      </c>
      <c r="L63" s="19">
        <f t="shared" si="10"/>
        <v>25.444724768077332</v>
      </c>
      <c r="N63" s="6">
        <v>49</v>
      </c>
      <c r="O63" s="6">
        <f t="shared" si="2"/>
        <v>49</v>
      </c>
      <c r="P63" s="20">
        <f t="shared" si="3"/>
        <v>96515.618746840628</v>
      </c>
      <c r="Q63" s="20">
        <f t="shared" si="4"/>
        <v>97971.415186843908</v>
      </c>
      <c r="R63" s="5">
        <f t="shared" si="5"/>
        <v>97971.415186843908</v>
      </c>
      <c r="S63" s="5">
        <f t="shared" si="14"/>
        <v>3583344511.5695095</v>
      </c>
      <c r="T63" s="20">
        <f>SUM(S63:$S$136)</f>
        <v>75160945465.390549</v>
      </c>
      <c r="U63" s="6">
        <f t="shared" si="11"/>
        <v>20.975082139805185</v>
      </c>
    </row>
    <row r="64" spans="1:21" ht="12.5">
      <c r="A64" s="21">
        <v>50</v>
      </c>
      <c r="B64" s="14">
        <f>Absterbeordnung!B58</f>
        <v>96240.908687189774</v>
      </c>
      <c r="C64" s="15">
        <f t="shared" si="12"/>
        <v>0.37152788212696192</v>
      </c>
      <c r="D64" s="14">
        <f t="shared" si="7"/>
        <v>35756.180978525947</v>
      </c>
      <c r="E64" s="14">
        <f>SUM(D64:$D$136)</f>
        <v>813880.9299030439</v>
      </c>
      <c r="F64" s="16">
        <f t="shared" si="8"/>
        <v>22.761964718542945</v>
      </c>
      <c r="G64" s="5"/>
      <c r="H64" s="17">
        <f>Absterbeordnung!C58</f>
        <v>97814.22774144815</v>
      </c>
      <c r="I64" s="18">
        <f t="shared" si="13"/>
        <v>0.37152788212696192</v>
      </c>
      <c r="J64" s="17">
        <f t="shared" si="9"/>
        <v>36340.712874664554</v>
      </c>
      <c r="K64" s="17">
        <f>SUM($J64:J$136)</f>
        <v>907561.60994289292</v>
      </c>
      <c r="L64" s="19">
        <f t="shared" si="10"/>
        <v>24.973687584857821</v>
      </c>
      <c r="N64" s="6">
        <v>50</v>
      </c>
      <c r="O64" s="6">
        <f t="shared" si="2"/>
        <v>50</v>
      </c>
      <c r="P64" s="20">
        <f t="shared" si="3"/>
        <v>96240.908687189774</v>
      </c>
      <c r="Q64" s="20">
        <f t="shared" si="4"/>
        <v>97814.22774144815</v>
      </c>
      <c r="R64" s="5">
        <f t="shared" si="5"/>
        <v>97814.22774144815</v>
      </c>
      <c r="S64" s="5">
        <f t="shared" si="14"/>
        <v>3497463229.3979731</v>
      </c>
      <c r="T64" s="20">
        <f>SUM(S64:$S$136)</f>
        <v>71577600953.82103</v>
      </c>
      <c r="U64" s="6">
        <f t="shared" si="11"/>
        <v>20.465576407544351</v>
      </c>
    </row>
    <row r="65" spans="1:21" ht="12.5">
      <c r="A65" s="21">
        <v>51</v>
      </c>
      <c r="B65" s="14">
        <f>Absterbeordnung!B59</f>
        <v>95934.266152994081</v>
      </c>
      <c r="C65" s="15">
        <f t="shared" si="12"/>
        <v>0.36424302169309997</v>
      </c>
      <c r="D65" s="14">
        <f t="shared" si="7"/>
        <v>34943.386987476646</v>
      </c>
      <c r="E65" s="14">
        <f>SUM(D65:$D$136)</f>
        <v>778124.748924518</v>
      </c>
      <c r="F65" s="16">
        <f t="shared" si="8"/>
        <v>22.268154749949968</v>
      </c>
      <c r="G65" s="5"/>
      <c r="H65" s="17">
        <f>Absterbeordnung!C59</f>
        <v>97641.979605158165</v>
      </c>
      <c r="I65" s="18">
        <f t="shared" si="13"/>
        <v>0.36424302169309997</v>
      </c>
      <c r="J65" s="17">
        <f t="shared" si="9"/>
        <v>35565.409695478847</v>
      </c>
      <c r="K65" s="17">
        <f>SUM($J65:J$136)</f>
        <v>871220.89706822822</v>
      </c>
      <c r="L65" s="19">
        <f t="shared" si="10"/>
        <v>24.496298637577052</v>
      </c>
      <c r="N65" s="6">
        <v>51</v>
      </c>
      <c r="O65" s="6">
        <f t="shared" si="2"/>
        <v>51</v>
      </c>
      <c r="P65" s="20">
        <f t="shared" si="3"/>
        <v>95934.266152994081</v>
      </c>
      <c r="Q65" s="20">
        <f t="shared" si="4"/>
        <v>97641.979605158165</v>
      </c>
      <c r="R65" s="5">
        <f t="shared" si="5"/>
        <v>97641.979605158165</v>
      </c>
      <c r="S65" s="5">
        <f t="shared" si="14"/>
        <v>3411941479.5663443</v>
      </c>
      <c r="T65" s="20">
        <f>SUM(S65:$S$136)</f>
        <v>68080137724.423042</v>
      </c>
      <c r="U65" s="6">
        <f t="shared" si="11"/>
        <v>19.953489276456168</v>
      </c>
    </row>
    <row r="66" spans="1:21" ht="12.5">
      <c r="A66" s="21">
        <v>52</v>
      </c>
      <c r="B66" s="14">
        <f>Absterbeordnung!B60</f>
        <v>95607.214902648106</v>
      </c>
      <c r="C66" s="15">
        <f t="shared" si="12"/>
        <v>0.35710100165990188</v>
      </c>
      <c r="D66" s="14">
        <f t="shared" si="7"/>
        <v>34141.432207649137</v>
      </c>
      <c r="E66" s="14">
        <f>SUM(D66:$D$136)</f>
        <v>743181.36193704128</v>
      </c>
      <c r="F66" s="16">
        <f t="shared" si="8"/>
        <v>21.767726597319985</v>
      </c>
      <c r="G66" s="5"/>
      <c r="H66" s="17">
        <f>Absterbeordnung!C60</f>
        <v>97452.338803408813</v>
      </c>
      <c r="I66" s="18">
        <f t="shared" si="13"/>
        <v>0.35710100165990188</v>
      </c>
      <c r="J66" s="17">
        <f t="shared" si="9"/>
        <v>34800.327800797415</v>
      </c>
      <c r="K66" s="17">
        <f>SUM($J66:J$136)</f>
        <v>835655.4873727496</v>
      </c>
      <c r="L66" s="19">
        <f t="shared" si="10"/>
        <v>24.012862526932903</v>
      </c>
      <c r="N66" s="6">
        <v>52</v>
      </c>
      <c r="O66" s="6">
        <f t="shared" si="2"/>
        <v>52</v>
      </c>
      <c r="P66" s="20">
        <f t="shared" si="3"/>
        <v>95607.214902648106</v>
      </c>
      <c r="Q66" s="20">
        <f t="shared" si="4"/>
        <v>97452.338803408813</v>
      </c>
      <c r="R66" s="5">
        <f t="shared" si="5"/>
        <v>97452.338803408813</v>
      </c>
      <c r="S66" s="5">
        <f t="shared" si="14"/>
        <v>3327162418.7334375</v>
      </c>
      <c r="T66" s="20">
        <f>SUM(S66:$S$136)</f>
        <v>64668196244.856697</v>
      </c>
      <c r="U66" s="6">
        <f t="shared" si="11"/>
        <v>19.436441058826986</v>
      </c>
    </row>
    <row r="67" spans="1:21" ht="12.5">
      <c r="A67" s="21">
        <v>53</v>
      </c>
      <c r="B67" s="14">
        <f>Absterbeordnung!B61</f>
        <v>95232.94779982022</v>
      </c>
      <c r="C67" s="15">
        <f t="shared" si="12"/>
        <v>0.35009902123519798</v>
      </c>
      <c r="D67" s="14">
        <f t="shared" si="7"/>
        <v>33340.961814059759</v>
      </c>
      <c r="E67" s="14">
        <f>SUM(D67:$D$136)</f>
        <v>709039.92972939229</v>
      </c>
      <c r="F67" s="16">
        <f t="shared" si="8"/>
        <v>21.266330997997567</v>
      </c>
      <c r="G67" s="5"/>
      <c r="H67" s="17">
        <f>Absterbeordnung!C61</f>
        <v>97247.235984500279</v>
      </c>
      <c r="I67" s="18">
        <f t="shared" si="13"/>
        <v>0.35009902123519798</v>
      </c>
      <c r="J67" s="17">
        <f t="shared" si="9"/>
        <v>34046.162136001876</v>
      </c>
      <c r="K67" s="17">
        <f>SUM($J67:J$136)</f>
        <v>800855.15957195207</v>
      </c>
      <c r="L67" s="19">
        <f t="shared" si="10"/>
        <v>23.522626614207812</v>
      </c>
      <c r="N67" s="6">
        <v>53</v>
      </c>
      <c r="O67" s="6">
        <f t="shared" si="2"/>
        <v>53</v>
      </c>
      <c r="P67" s="20">
        <f t="shared" si="3"/>
        <v>95232.94779982022</v>
      </c>
      <c r="Q67" s="20">
        <f t="shared" si="4"/>
        <v>97247.235984500279</v>
      </c>
      <c r="R67" s="5">
        <f t="shared" si="5"/>
        <v>97247.235984500279</v>
      </c>
      <c r="S67" s="5">
        <f t="shared" si="14"/>
        <v>3242316381.4820819</v>
      </c>
      <c r="T67" s="20">
        <f>SUM(S67:$S$136)</f>
        <v>61341033826.12326</v>
      </c>
      <c r="U67" s="6">
        <f t="shared" si="11"/>
        <v>18.918892115668218</v>
      </c>
    </row>
    <row r="68" spans="1:21" ht="12.5">
      <c r="A68" s="21">
        <v>54</v>
      </c>
      <c r="B68" s="14">
        <f>Absterbeordnung!B62</f>
        <v>94824.866548058155</v>
      </c>
      <c r="C68" s="15">
        <f t="shared" si="12"/>
        <v>0.34323433454431168</v>
      </c>
      <c r="D68" s="14">
        <f t="shared" si="7"/>
        <v>32547.149967875903</v>
      </c>
      <c r="E68" s="14">
        <f>SUM(D68:$D$136)</f>
        <v>675698.96791533264</v>
      </c>
      <c r="F68" s="16">
        <f t="shared" si="8"/>
        <v>20.760618628121012</v>
      </c>
      <c r="G68" s="5"/>
      <c r="H68" s="17">
        <f>Absterbeordnung!C62</f>
        <v>97019.409177114416</v>
      </c>
      <c r="I68" s="18">
        <f t="shared" si="13"/>
        <v>0.34323433454431168</v>
      </c>
      <c r="J68" s="17">
        <f t="shared" si="9"/>
        <v>33300.392346789151</v>
      </c>
      <c r="K68" s="17">
        <f>SUM($J68:J$136)</f>
        <v>766808.99743595032</v>
      </c>
      <c r="L68" s="19">
        <f t="shared" si="10"/>
        <v>23.027025911599708</v>
      </c>
      <c r="N68" s="6">
        <v>54</v>
      </c>
      <c r="O68" s="6">
        <f t="shared" si="2"/>
        <v>54</v>
      </c>
      <c r="P68" s="20">
        <f t="shared" si="3"/>
        <v>94824.866548058155</v>
      </c>
      <c r="Q68" s="20">
        <f t="shared" si="4"/>
        <v>97019.409177114416</v>
      </c>
      <c r="R68" s="5">
        <f t="shared" si="5"/>
        <v>97019.409177114416</v>
      </c>
      <c r="S68" s="5">
        <f t="shared" si="14"/>
        <v>3157705260.2822585</v>
      </c>
      <c r="T68" s="20">
        <f>SUM(S68:$S$136)</f>
        <v>58098717444.641174</v>
      </c>
      <c r="U68" s="6">
        <f t="shared" si="11"/>
        <v>18.399031149426495</v>
      </c>
    </row>
    <row r="69" spans="1:21" ht="12.5">
      <c r="A69" s="21">
        <v>55</v>
      </c>
      <c r="B69" s="14">
        <f>Absterbeordnung!B63</f>
        <v>94386.58923737552</v>
      </c>
      <c r="C69" s="15">
        <f t="shared" si="12"/>
        <v>0.33650424955324687</v>
      </c>
      <c r="D69" s="14">
        <f t="shared" si="7"/>
        <v>31761.488379213617</v>
      </c>
      <c r="E69" s="14">
        <f>SUM(D69:$D$136)</f>
        <v>643151.81794745661</v>
      </c>
      <c r="F69" s="16">
        <f t="shared" si="8"/>
        <v>20.249423146314797</v>
      </c>
      <c r="G69" s="5"/>
      <c r="H69" s="17">
        <f>Absterbeordnung!C63</f>
        <v>96769.159789569385</v>
      </c>
      <c r="I69" s="18">
        <f t="shared" si="13"/>
        <v>0.33650424955324687</v>
      </c>
      <c r="J69" s="17">
        <f t="shared" si="9"/>
        <v>32563.233494887278</v>
      </c>
      <c r="K69" s="17">
        <f>SUM($J69:J$136)</f>
        <v>733508.6050891612</v>
      </c>
      <c r="L69" s="19">
        <f t="shared" si="10"/>
        <v>22.525668564343547</v>
      </c>
      <c r="N69" s="6">
        <v>55</v>
      </c>
      <c r="O69" s="6">
        <f t="shared" si="2"/>
        <v>55</v>
      </c>
      <c r="P69" s="20">
        <f t="shared" si="3"/>
        <v>94386.58923737552</v>
      </c>
      <c r="Q69" s="20">
        <f t="shared" si="4"/>
        <v>96769.159789569385</v>
      </c>
      <c r="R69" s="5">
        <f t="shared" si="5"/>
        <v>96769.159789569385</v>
      </c>
      <c r="S69" s="5">
        <f t="shared" si="14"/>
        <v>3073532544.1226735</v>
      </c>
      <c r="T69" s="20">
        <f>SUM(S69:$S$136)</f>
        <v>54941012184.358917</v>
      </c>
      <c r="U69" s="6">
        <f t="shared" si="11"/>
        <v>17.875526416474496</v>
      </c>
    </row>
    <row r="70" spans="1:21" ht="12.5">
      <c r="A70" s="21">
        <v>56</v>
      </c>
      <c r="B70" s="14">
        <f>Absterbeordnung!B64</f>
        <v>93899.734252430513</v>
      </c>
      <c r="C70" s="15">
        <f t="shared" si="12"/>
        <v>0.3299061270129871</v>
      </c>
      <c r="D70" s="14">
        <f t="shared" si="7"/>
        <v>30978.097654768077</v>
      </c>
      <c r="E70" s="14">
        <f>SUM(D70:$D$136)</f>
        <v>611390.329568243</v>
      </c>
      <c r="F70" s="16">
        <f t="shared" si="8"/>
        <v>19.73621286825982</v>
      </c>
      <c r="G70" s="5"/>
      <c r="H70" s="17">
        <f>Absterbeordnung!C64</f>
        <v>96495.642591804281</v>
      </c>
      <c r="I70" s="18">
        <f t="shared" si="13"/>
        <v>0.3299061270129871</v>
      </c>
      <c r="J70" s="17">
        <f t="shared" si="9"/>
        <v>31834.503721091591</v>
      </c>
      <c r="K70" s="17">
        <f>SUM($J70:J$136)</f>
        <v>700945.37159427407</v>
      </c>
      <c r="L70" s="19">
        <f t="shared" si="10"/>
        <v>22.018416801323358</v>
      </c>
      <c r="N70" s="6">
        <v>56</v>
      </c>
      <c r="O70" s="6">
        <f t="shared" si="2"/>
        <v>56</v>
      </c>
      <c r="P70" s="20">
        <f t="shared" si="3"/>
        <v>93899.734252430513</v>
      </c>
      <c r="Q70" s="20">
        <f t="shared" si="4"/>
        <v>96495.642591804281</v>
      </c>
      <c r="R70" s="5">
        <f t="shared" si="5"/>
        <v>96495.642591804281</v>
      </c>
      <c r="S70" s="5">
        <f t="shared" si="14"/>
        <v>2989251439.4685106</v>
      </c>
      <c r="T70" s="20">
        <f>SUM(S70:$S$136)</f>
        <v>51867479640.236237</v>
      </c>
      <c r="U70" s="6">
        <f t="shared" si="11"/>
        <v>17.351327143446415</v>
      </c>
    </row>
    <row r="71" spans="1:21" ht="12.5">
      <c r="A71" s="21">
        <v>57</v>
      </c>
      <c r="B71" s="14">
        <f>Absterbeordnung!B65</f>
        <v>93366.34282694319</v>
      </c>
      <c r="C71" s="15">
        <f t="shared" si="12"/>
        <v>0.32343737942449713</v>
      </c>
      <c r="D71" s="14">
        <f t="shared" si="7"/>
        <v>30198.165250395701</v>
      </c>
      <c r="E71" s="14">
        <f>SUM(D71:$D$136)</f>
        <v>580412.23191347497</v>
      </c>
      <c r="F71" s="16">
        <f t="shared" si="8"/>
        <v>19.220115762028605</v>
      </c>
      <c r="G71" s="5"/>
      <c r="H71" s="17">
        <f>Absterbeordnung!C65</f>
        <v>96191.228638001878</v>
      </c>
      <c r="I71" s="18">
        <f t="shared" si="13"/>
        <v>0.32343737942449713</v>
      </c>
      <c r="J71" s="17">
        <f t="shared" si="9"/>
        <v>31111.838914297969</v>
      </c>
      <c r="K71" s="17">
        <f>SUM($J71:J$136)</f>
        <v>669110.86787318217</v>
      </c>
      <c r="L71" s="19">
        <f t="shared" si="10"/>
        <v>21.50663191964783</v>
      </c>
      <c r="N71" s="6">
        <v>57</v>
      </c>
      <c r="O71" s="6">
        <f t="shared" si="2"/>
        <v>57</v>
      </c>
      <c r="P71" s="20">
        <f t="shared" si="3"/>
        <v>93366.34282694319</v>
      </c>
      <c r="Q71" s="20">
        <f t="shared" si="4"/>
        <v>96191.228638001878</v>
      </c>
      <c r="R71" s="5">
        <f t="shared" si="5"/>
        <v>96191.228638001878</v>
      </c>
      <c r="S71" s="5">
        <f t="shared" si="14"/>
        <v>2904798618.0489764</v>
      </c>
      <c r="T71" s="20">
        <f>SUM(S71:$S$136)</f>
        <v>48878228200.767723</v>
      </c>
      <c r="U71" s="6">
        <f t="shared" si="11"/>
        <v>16.826718347035378</v>
      </c>
    </row>
    <row r="72" spans="1:21" ht="12.5">
      <c r="A72" s="21">
        <v>58</v>
      </c>
      <c r="B72" s="14">
        <f>Absterbeordnung!B66</f>
        <v>92777.251644985081</v>
      </c>
      <c r="C72" s="15">
        <f t="shared" si="12"/>
        <v>0.31709547002401678</v>
      </c>
      <c r="D72" s="14">
        <f t="shared" si="7"/>
        <v>29419.24621790303</v>
      </c>
      <c r="E72" s="14">
        <f>SUM(D72:$D$136)</f>
        <v>550214.06666307931</v>
      </c>
      <c r="F72" s="16">
        <f t="shared" si="8"/>
        <v>18.702520879962162</v>
      </c>
      <c r="G72" s="5"/>
      <c r="H72" s="17">
        <f>Absterbeordnung!C66</f>
        <v>95855.725203806724</v>
      </c>
      <c r="I72" s="18">
        <f t="shared" si="13"/>
        <v>0.31709547002401678</v>
      </c>
      <c r="J72" s="17">
        <f t="shared" si="9"/>
        <v>30395.416237994086</v>
      </c>
      <c r="K72" s="17">
        <f>SUM($J72:J$136)</f>
        <v>637999.02895888418</v>
      </c>
      <c r="L72" s="19">
        <f t="shared" si="10"/>
        <v>20.989975066088725</v>
      </c>
      <c r="N72" s="6">
        <v>58</v>
      </c>
      <c r="O72" s="6">
        <f t="shared" si="2"/>
        <v>58</v>
      </c>
      <c r="P72" s="20">
        <f t="shared" si="3"/>
        <v>92777.251644985081</v>
      </c>
      <c r="Q72" s="20">
        <f t="shared" si="4"/>
        <v>95855.725203806724</v>
      </c>
      <c r="R72" s="5">
        <f t="shared" si="5"/>
        <v>95855.725203806724</v>
      </c>
      <c r="S72" s="5">
        <f t="shared" si="14"/>
        <v>2820003181.1664429</v>
      </c>
      <c r="T72" s="20">
        <f>SUM(S72:$S$136)</f>
        <v>45973429582.718742</v>
      </c>
      <c r="U72" s="6">
        <f t="shared" si="11"/>
        <v>16.302616213256425</v>
      </c>
    </row>
    <row r="73" spans="1:21" ht="12.5">
      <c r="A73" s="21">
        <v>59</v>
      </c>
      <c r="B73" s="14">
        <f>Absterbeordnung!B67</f>
        <v>92118.631210040869</v>
      </c>
      <c r="C73" s="15">
        <f t="shared" si="12"/>
        <v>0.3108779117882518</v>
      </c>
      <c r="D73" s="14">
        <f t="shared" si="7"/>
        <v>28637.647707369586</v>
      </c>
      <c r="E73" s="14">
        <f>SUM(D73:$D$136)</f>
        <v>520794.82044517633</v>
      </c>
      <c r="F73" s="16">
        <f t="shared" si="8"/>
        <v>18.185670337412365</v>
      </c>
      <c r="G73" s="5"/>
      <c r="H73" s="17">
        <f>Absterbeordnung!C67</f>
        <v>95482.820199456852</v>
      </c>
      <c r="I73" s="18">
        <f t="shared" si="13"/>
        <v>0.3108779117882518</v>
      </c>
      <c r="J73" s="17">
        <f t="shared" si="9"/>
        <v>29683.499755260254</v>
      </c>
      <c r="K73" s="17">
        <f>SUM($J73:J$136)</f>
        <v>607603.61272089009</v>
      </c>
      <c r="L73" s="19">
        <f t="shared" si="10"/>
        <v>20.469406159333211</v>
      </c>
      <c r="N73" s="6">
        <v>59</v>
      </c>
      <c r="O73" s="6">
        <f t="shared" si="2"/>
        <v>59</v>
      </c>
      <c r="P73" s="20">
        <f t="shared" si="3"/>
        <v>92118.631210040869</v>
      </c>
      <c r="Q73" s="20">
        <f t="shared" si="4"/>
        <v>95482.820199456852</v>
      </c>
      <c r="R73" s="5">
        <f t="shared" si="5"/>
        <v>95482.820199456852</v>
      </c>
      <c r="S73" s="5">
        <f t="shared" si="14"/>
        <v>2734403366.9781575</v>
      </c>
      <c r="T73" s="20">
        <f>SUM(S73:$S$136)</f>
        <v>43153426401.552299</v>
      </c>
      <c r="U73" s="6">
        <f t="shared" si="11"/>
        <v>15.781660790317851</v>
      </c>
    </row>
    <row r="74" spans="1:21" ht="12.5">
      <c r="A74" s="21">
        <v>60</v>
      </c>
      <c r="B74" s="14">
        <f>Absterbeordnung!B68</f>
        <v>91391.672303786632</v>
      </c>
      <c r="C74" s="15">
        <f t="shared" si="12"/>
        <v>0.30478226645907031</v>
      </c>
      <c r="D74" s="14">
        <f t="shared" si="7"/>
        <v>27854.561020232733</v>
      </c>
      <c r="E74" s="14">
        <f>SUM(D74:$D$136)</f>
        <v>492157.17273780674</v>
      </c>
      <c r="F74" s="16">
        <f t="shared" si="8"/>
        <v>17.668818129293737</v>
      </c>
      <c r="G74" s="5"/>
      <c r="H74" s="17">
        <f>Absterbeordnung!C68</f>
        <v>95076.766700589098</v>
      </c>
      <c r="I74" s="18">
        <f t="shared" si="13"/>
        <v>0.30478226645907031</v>
      </c>
      <c r="J74" s="17">
        <f t="shared" si="9"/>
        <v>28977.712442605811</v>
      </c>
      <c r="K74" s="17">
        <f>SUM($J74:J$136)</f>
        <v>577920.11296562979</v>
      </c>
      <c r="L74" s="19">
        <f t="shared" si="10"/>
        <v>19.943607146708938</v>
      </c>
      <c r="N74" s="6">
        <v>60</v>
      </c>
      <c r="O74" s="6">
        <f t="shared" si="2"/>
        <v>60</v>
      </c>
      <c r="P74" s="20">
        <f t="shared" si="3"/>
        <v>91391.672303786632</v>
      </c>
      <c r="Q74" s="20">
        <f t="shared" si="4"/>
        <v>95076.766700589098</v>
      </c>
      <c r="R74" s="5">
        <f t="shared" si="5"/>
        <v>95076.766700589098</v>
      </c>
      <c r="S74" s="5">
        <f t="shared" si="14"/>
        <v>2648321599.6679902</v>
      </c>
      <c r="T74" s="20">
        <f>SUM(S74:$S$136)</f>
        <v>40419023034.574142</v>
      </c>
      <c r="U74" s="6">
        <f t="shared" si="11"/>
        <v>15.262127922696896</v>
      </c>
    </row>
    <row r="75" spans="1:21" ht="12.5">
      <c r="A75" s="21">
        <v>61</v>
      </c>
      <c r="B75" s="14">
        <f>Absterbeordnung!B69</f>
        <v>90582.562334416216</v>
      </c>
      <c r="C75" s="15">
        <f t="shared" si="12"/>
        <v>0.29880614358732388</v>
      </c>
      <c r="D75" s="14">
        <f t="shared" si="7"/>
        <v>27066.626127405289</v>
      </c>
      <c r="E75" s="14">
        <f>SUM(D75:$D$136)</f>
        <v>464302.61171757401</v>
      </c>
      <c r="F75" s="16">
        <f t="shared" si="8"/>
        <v>17.154063071328345</v>
      </c>
      <c r="G75" s="5"/>
      <c r="H75" s="17">
        <f>Absterbeordnung!C69</f>
        <v>94620.598300032463</v>
      </c>
      <c r="I75" s="18">
        <f t="shared" si="13"/>
        <v>0.29880614358732388</v>
      </c>
      <c r="J75" s="17">
        <f t="shared" si="9"/>
        <v>28273.216081957995</v>
      </c>
      <c r="K75" s="17">
        <f>SUM($J75:J$136)</f>
        <v>548942.40052302415</v>
      </c>
      <c r="L75" s="19">
        <f t="shared" si="10"/>
        <v>19.415633472037907</v>
      </c>
      <c r="N75" s="6">
        <v>61</v>
      </c>
      <c r="O75" s="6">
        <f t="shared" si="2"/>
        <v>61</v>
      </c>
      <c r="P75" s="20">
        <f t="shared" si="3"/>
        <v>90582.562334416216</v>
      </c>
      <c r="Q75" s="20">
        <f t="shared" si="4"/>
        <v>94620.598300032463</v>
      </c>
      <c r="R75" s="5">
        <f t="shared" si="5"/>
        <v>94620.598300032463</v>
      </c>
      <c r="S75" s="5">
        <f t="shared" si="14"/>
        <v>2561060358.1383791</v>
      </c>
      <c r="T75" s="20">
        <f>SUM(S75:$S$136)</f>
        <v>37770701434.906158</v>
      </c>
      <c r="U75" s="6">
        <f t="shared" si="11"/>
        <v>14.748071561406494</v>
      </c>
    </row>
    <row r="76" spans="1:21" ht="12.5">
      <c r="A76" s="21">
        <v>62</v>
      </c>
      <c r="B76" s="14">
        <f>Absterbeordnung!B70</f>
        <v>89691.809473174406</v>
      </c>
      <c r="C76" s="15">
        <f t="shared" si="12"/>
        <v>0.29294719959541554</v>
      </c>
      <c r="D76" s="14">
        <f t="shared" si="7"/>
        <v>26274.964411812005</v>
      </c>
      <c r="E76" s="14">
        <f>SUM(D76:$D$136)</f>
        <v>437235.98559016868</v>
      </c>
      <c r="F76" s="16">
        <f t="shared" si="8"/>
        <v>16.640783170522877</v>
      </c>
      <c r="G76" s="5"/>
      <c r="H76" s="17">
        <f>Absterbeordnung!C70</f>
        <v>94114.245819612857</v>
      </c>
      <c r="I76" s="18">
        <f t="shared" si="13"/>
        <v>0.29294719959541554</v>
      </c>
      <c r="J76" s="17">
        <f t="shared" si="9"/>
        <v>27570.504754890131</v>
      </c>
      <c r="K76" s="17">
        <f>SUM($J76:J$136)</f>
        <v>520669.18444106641</v>
      </c>
      <c r="L76" s="19">
        <f t="shared" si="10"/>
        <v>18.885007331928382</v>
      </c>
      <c r="N76" s="6">
        <v>62</v>
      </c>
      <c r="O76" s="6">
        <f t="shared" si="2"/>
        <v>62</v>
      </c>
      <c r="P76" s="20">
        <f t="shared" si="3"/>
        <v>89691.809473174406</v>
      </c>
      <c r="Q76" s="20">
        <f t="shared" si="4"/>
        <v>94114.245819612857</v>
      </c>
      <c r="R76" s="5">
        <f t="shared" si="5"/>
        <v>94114.245819612857</v>
      </c>
      <c r="S76" s="5">
        <f t="shared" si="14"/>
        <v>2472848459.5548549</v>
      </c>
      <c r="T76" s="20">
        <f>SUM(S76:$S$136)</f>
        <v>35209641076.767776</v>
      </c>
      <c r="U76" s="6">
        <f t="shared" si="11"/>
        <v>14.238495262708485</v>
      </c>
    </row>
    <row r="77" spans="1:21" ht="12.5">
      <c r="A77" s="21">
        <v>63</v>
      </c>
      <c r="B77" s="14">
        <f>Absterbeordnung!B71</f>
        <v>88704.303852382902</v>
      </c>
      <c r="C77" s="15">
        <f t="shared" si="12"/>
        <v>0.28720313685825061</v>
      </c>
      <c r="D77" s="14">
        <f t="shared" si="7"/>
        <v>25476.154319231773</v>
      </c>
      <c r="E77" s="14">
        <f>SUM(D77:$D$136)</f>
        <v>410961.02117835666</v>
      </c>
      <c r="F77" s="16">
        <f t="shared" si="8"/>
        <v>16.131203164683495</v>
      </c>
      <c r="G77" s="5"/>
      <c r="H77" s="17">
        <f>Absterbeordnung!C71</f>
        <v>93556.609444106231</v>
      </c>
      <c r="I77" s="18">
        <f t="shared" si="13"/>
        <v>0.28720313685825061</v>
      </c>
      <c r="J77" s="17">
        <f t="shared" si="9"/>
        <v>26869.751706169543</v>
      </c>
      <c r="K77" s="17">
        <f>SUM($J77:J$136)</f>
        <v>493098.67968617624</v>
      </c>
      <c r="L77" s="19">
        <f t="shared" si="10"/>
        <v>18.351441616520642</v>
      </c>
      <c r="N77" s="6">
        <v>63</v>
      </c>
      <c r="O77" s="6">
        <f t="shared" si="2"/>
        <v>63</v>
      </c>
      <c r="P77" s="20">
        <f t="shared" si="3"/>
        <v>88704.303852382902</v>
      </c>
      <c r="Q77" s="20">
        <f t="shared" si="4"/>
        <v>93556.609444106231</v>
      </c>
      <c r="R77" s="5">
        <f t="shared" si="5"/>
        <v>93556.609444106231</v>
      </c>
      <c r="S77" s="5">
        <f t="shared" si="14"/>
        <v>2383462619.7821469</v>
      </c>
      <c r="T77" s="20">
        <f>SUM(S77:$S$136)</f>
        <v>32736792617.212921</v>
      </c>
      <c r="U77" s="6">
        <f t="shared" si="11"/>
        <v>13.734972113892487</v>
      </c>
    </row>
    <row r="78" spans="1:21" ht="12.5">
      <c r="A78" s="21">
        <v>64</v>
      </c>
      <c r="B78" s="14">
        <f>Absterbeordnung!B72</f>
        <v>87621.015770954313</v>
      </c>
      <c r="C78" s="15">
        <f t="shared" si="12"/>
        <v>0.28157170280220639</v>
      </c>
      <c r="D78" s="14">
        <f t="shared" si="7"/>
        <v>24671.598611886588</v>
      </c>
      <c r="E78" s="14">
        <f>SUM(D78:$D$136)</f>
        <v>385484.86685912486</v>
      </c>
      <c r="F78" s="16">
        <f t="shared" si="8"/>
        <v>15.624640823777069</v>
      </c>
      <c r="G78" s="5"/>
      <c r="H78" s="17">
        <f>Absterbeordnung!C72</f>
        <v>92939.082473870949</v>
      </c>
      <c r="I78" s="18">
        <f t="shared" si="13"/>
        <v>0.28157170280220639</v>
      </c>
      <c r="J78" s="17">
        <f t="shared" si="9"/>
        <v>26169.015709042538</v>
      </c>
      <c r="K78" s="17">
        <f>SUM($J78:J$136)</f>
        <v>466228.92798000667</v>
      </c>
      <c r="L78" s="19">
        <f t="shared" si="10"/>
        <v>17.816066647814509</v>
      </c>
      <c r="N78" s="6">
        <v>64</v>
      </c>
      <c r="O78" s="6">
        <f t="shared" si="2"/>
        <v>64</v>
      </c>
      <c r="P78" s="20">
        <f t="shared" si="3"/>
        <v>87621.015770954313</v>
      </c>
      <c r="Q78" s="20">
        <f t="shared" si="4"/>
        <v>92939.082473870949</v>
      </c>
      <c r="R78" s="5">
        <f t="shared" si="5"/>
        <v>92939.082473870949</v>
      </c>
      <c r="S78" s="5">
        <f t="shared" si="14"/>
        <v>2292955738.1523676</v>
      </c>
      <c r="T78" s="20">
        <f>SUM(S78:$S$136)</f>
        <v>30353329997.430775</v>
      </c>
      <c r="U78" s="6">
        <f t="shared" si="11"/>
        <v>13.237643227203797</v>
      </c>
    </row>
    <row r="79" spans="1:21" ht="12.5">
      <c r="A79" s="21">
        <v>65</v>
      </c>
      <c r="B79" s="14">
        <f>Absterbeordnung!B73</f>
        <v>86427.524700772177</v>
      </c>
      <c r="C79" s="15">
        <f t="shared" ref="C79:C110" si="15">1/(((1+($B$5/100))^A79))</f>
        <v>0.27605068902177099</v>
      </c>
      <c r="D79" s="14">
        <f t="shared" si="7"/>
        <v>23858.37774409429</v>
      </c>
      <c r="E79" s="14">
        <f>SUM(D79:$D$136)</f>
        <v>360813.2682472383</v>
      </c>
      <c r="F79" s="16">
        <f t="shared" si="8"/>
        <v>15.123126648313342</v>
      </c>
      <c r="G79" s="5"/>
      <c r="H79" s="17">
        <f>Absterbeordnung!C73</f>
        <v>92246.723803170447</v>
      </c>
      <c r="I79" s="18">
        <f t="shared" ref="I79:I110" si="16">1/(((1+($B$5/100))^A79))</f>
        <v>0.27605068902177099</v>
      </c>
      <c r="J79" s="17">
        <f t="shared" si="9"/>
        <v>25464.771665866207</v>
      </c>
      <c r="K79" s="17">
        <f>SUM($J79:J$136)</f>
        <v>440059.91227096412</v>
      </c>
      <c r="L79" s="19">
        <f t="shared" si="10"/>
        <v>17.281125393354085</v>
      </c>
      <c r="N79" s="6">
        <v>65</v>
      </c>
      <c r="O79" s="6">
        <f t="shared" ref="O79:O136" si="17">N79+$B$3</f>
        <v>65</v>
      </c>
      <c r="P79" s="20">
        <f t="shared" ref="P79:P127" si="18">B79</f>
        <v>86427.524700772177</v>
      </c>
      <c r="Q79" s="20">
        <f t="shared" ref="Q79:Q127" si="19">H79</f>
        <v>92246.723803170447</v>
      </c>
      <c r="R79" s="5">
        <f t="shared" ref="R79:R136" si="20">LOOKUP(N79,$O$14:$O$136,$Q$14:$Q$136)</f>
        <v>92246.723803170447</v>
      </c>
      <c r="S79" s="5">
        <f t="shared" ref="S79:S110" si="21">P79*R79*I79</f>
        <v>2200857182.151175</v>
      </c>
      <c r="T79" s="20">
        <f>SUM(S79:$S$136)</f>
        <v>28060374259.278408</v>
      </c>
      <c r="U79" s="6">
        <f t="shared" si="11"/>
        <v>12.749747910426187</v>
      </c>
    </row>
    <row r="80" spans="1:21" ht="12.5">
      <c r="A80" s="21">
        <v>66</v>
      </c>
      <c r="B80" s="14">
        <f>Absterbeordnung!B74</f>
        <v>85135.329930941924</v>
      </c>
      <c r="C80" s="15">
        <f t="shared" si="15"/>
        <v>0.27063793041350098</v>
      </c>
      <c r="D80" s="14">
        <f t="shared" ref="D80:D127" si="22">B80*C80</f>
        <v>23040.849497580708</v>
      </c>
      <c r="E80" s="14">
        <f>SUM(D80:$D$136)</f>
        <v>336954.89050314401</v>
      </c>
      <c r="F80" s="16">
        <f t="shared" ref="F80:F127" si="23">E80/D80</f>
        <v>14.624239029838041</v>
      </c>
      <c r="G80" s="5"/>
      <c r="H80" s="17">
        <f>Absterbeordnung!C74</f>
        <v>91501.65552627157</v>
      </c>
      <c r="I80" s="18">
        <f t="shared" si="16"/>
        <v>0.27063793041350098</v>
      </c>
      <c r="J80" s="17">
        <f t="shared" ref="J80:J127" si="24">H80*I80</f>
        <v>24763.818681039222</v>
      </c>
      <c r="K80" s="17">
        <f>SUM($J80:J$136)</f>
        <v>414595.14060509793</v>
      </c>
      <c r="L80" s="19">
        <f t="shared" ref="L80:L127" si="25">K80/J80</f>
        <v>16.741971258355996</v>
      </c>
      <c r="N80" s="6">
        <v>66</v>
      </c>
      <c r="O80" s="6">
        <f t="shared" si="17"/>
        <v>66</v>
      </c>
      <c r="P80" s="20">
        <f t="shared" si="18"/>
        <v>85135.329930941924</v>
      </c>
      <c r="Q80" s="20">
        <f t="shared" si="19"/>
        <v>91501.65552627157</v>
      </c>
      <c r="R80" s="5">
        <f t="shared" si="20"/>
        <v>91501.65552627157</v>
      </c>
      <c r="S80" s="5">
        <f t="shared" si="21"/>
        <v>2108275873.7602973</v>
      </c>
      <c r="T80" s="20">
        <f>SUM(S80:$S$136)</f>
        <v>25859517077.127232</v>
      </c>
      <c r="U80" s="6">
        <f t="shared" ref="U80:U127" si="26">T80/S80</f>
        <v>12.265717878279604</v>
      </c>
    </row>
    <row r="81" spans="1:21" ht="12.5">
      <c r="A81" s="21">
        <v>67</v>
      </c>
      <c r="B81" s="14">
        <f>Absterbeordnung!B75</f>
        <v>83748.460360457713</v>
      </c>
      <c r="C81" s="15">
        <f t="shared" si="15"/>
        <v>0.26533130432696173</v>
      </c>
      <c r="D81" s="14">
        <f t="shared" si="22"/>
        <v>22221.088222815095</v>
      </c>
      <c r="E81" s="14">
        <f>SUM(D81:$D$136)</f>
        <v>313914.04100556328</v>
      </c>
      <c r="F81" s="16">
        <f t="shared" si="23"/>
        <v>14.126852738168683</v>
      </c>
      <c r="G81" s="5"/>
      <c r="H81" s="17">
        <f>Absterbeordnung!C75</f>
        <v>90674.726157149678</v>
      </c>
      <c r="I81" s="18">
        <f t="shared" si="16"/>
        <v>0.26533130432696173</v>
      </c>
      <c r="J81" s="17">
        <f t="shared" si="24"/>
        <v>24058.843360766597</v>
      </c>
      <c r="K81" s="17">
        <f>SUM($J81:J$136)</f>
        <v>389831.32192405872</v>
      </c>
      <c r="L81" s="19">
        <f t="shared" si="25"/>
        <v>16.203244523374185</v>
      </c>
      <c r="N81" s="6">
        <v>67</v>
      </c>
      <c r="O81" s="6">
        <f t="shared" si="17"/>
        <v>67</v>
      </c>
      <c r="P81" s="20">
        <f t="shared" si="18"/>
        <v>83748.460360457713</v>
      </c>
      <c r="Q81" s="20">
        <f t="shared" si="19"/>
        <v>90674.726157149678</v>
      </c>
      <c r="R81" s="5">
        <f t="shared" si="20"/>
        <v>90674.726157149678</v>
      </c>
      <c r="S81" s="5">
        <f t="shared" si="21"/>
        <v>2014891089.5176227</v>
      </c>
      <c r="T81" s="20">
        <f>SUM(S81:$S$136)</f>
        <v>23751241203.366936</v>
      </c>
      <c r="U81" s="6">
        <f t="shared" si="26"/>
        <v>11.78785361001975</v>
      </c>
    </row>
    <row r="82" spans="1:21" ht="12.5">
      <c r="A82" s="21">
        <v>68</v>
      </c>
      <c r="B82" s="14">
        <f>Absterbeordnung!B76</f>
        <v>82251.199476519178</v>
      </c>
      <c r="C82" s="15">
        <f t="shared" si="15"/>
        <v>0.26012872973231543</v>
      </c>
      <c r="D82" s="14">
        <f t="shared" si="22"/>
        <v>21395.900038786222</v>
      </c>
      <c r="E82" s="14">
        <f>SUM(D82:$D$136)</f>
        <v>291692.95278274815</v>
      </c>
      <c r="F82" s="16">
        <f t="shared" si="23"/>
        <v>13.633123741182693</v>
      </c>
      <c r="G82" s="5"/>
      <c r="H82" s="17">
        <f>Absterbeordnung!C76</f>
        <v>89787.155020436738</v>
      </c>
      <c r="I82" s="18">
        <f t="shared" si="16"/>
        <v>0.26012872973231543</v>
      </c>
      <c r="J82" s="17">
        <f t="shared" si="24"/>
        <v>23356.218581744695</v>
      </c>
      <c r="K82" s="17">
        <f>SUM($J82:J$136)</f>
        <v>365772.47856329213</v>
      </c>
      <c r="L82" s="19">
        <f t="shared" si="25"/>
        <v>15.660603504078406</v>
      </c>
      <c r="N82" s="6">
        <v>68</v>
      </c>
      <c r="O82" s="6">
        <f t="shared" si="17"/>
        <v>68</v>
      </c>
      <c r="P82" s="20">
        <f t="shared" si="18"/>
        <v>82251.199476519178</v>
      </c>
      <c r="Q82" s="20">
        <f t="shared" si="19"/>
        <v>89787.155020436738</v>
      </c>
      <c r="R82" s="5">
        <f t="shared" si="20"/>
        <v>89787.155020436738</v>
      </c>
      <c r="S82" s="5">
        <f t="shared" si="21"/>
        <v>1921076993.5842669</v>
      </c>
      <c r="T82" s="20">
        <f>SUM(S82:$S$136)</f>
        <v>21736350113.849312</v>
      </c>
      <c r="U82" s="6">
        <f t="shared" si="26"/>
        <v>11.314668900018692</v>
      </c>
    </row>
    <row r="83" spans="1:21" ht="12.5">
      <c r="A83" s="21">
        <v>69</v>
      </c>
      <c r="B83" s="14">
        <f>Absterbeordnung!B77</f>
        <v>80657.657886356261</v>
      </c>
      <c r="C83" s="15">
        <f t="shared" si="15"/>
        <v>0.25502816640423082</v>
      </c>
      <c r="D83" s="14">
        <f t="shared" si="22"/>
        <v>20569.974597217184</v>
      </c>
      <c r="E83" s="14">
        <f>SUM(D83:$D$136)</f>
        <v>270297.05274396192</v>
      </c>
      <c r="F83" s="16">
        <f t="shared" si="23"/>
        <v>13.140368816037777</v>
      </c>
      <c r="G83" s="5"/>
      <c r="H83" s="17">
        <f>Absterbeordnung!C77</f>
        <v>88825.616648296564</v>
      </c>
      <c r="I83" s="18">
        <f t="shared" si="16"/>
        <v>0.25502816640423082</v>
      </c>
      <c r="J83" s="17">
        <f t="shared" si="24"/>
        <v>22653.03414354019</v>
      </c>
      <c r="K83" s="17">
        <f>SUM($J83:J$136)</f>
        <v>342416.25998154742</v>
      </c>
      <c r="L83" s="19">
        <f t="shared" si="25"/>
        <v>15.115690808208662</v>
      </c>
      <c r="N83" s="6">
        <v>69</v>
      </c>
      <c r="O83" s="6">
        <f t="shared" si="17"/>
        <v>69</v>
      </c>
      <c r="P83" s="20">
        <f t="shared" si="18"/>
        <v>80657.657886356261</v>
      </c>
      <c r="Q83" s="20">
        <f t="shared" si="19"/>
        <v>88825.616648296564</v>
      </c>
      <c r="R83" s="5">
        <f t="shared" si="20"/>
        <v>88825.616648296564</v>
      </c>
      <c r="S83" s="5">
        <f t="shared" si="21"/>
        <v>1827140678.0376122</v>
      </c>
      <c r="T83" s="20">
        <f>SUM(S83:$S$136)</f>
        <v>19815273120.265049</v>
      </c>
      <c r="U83" s="6">
        <f t="shared" si="26"/>
        <v>10.844963038941847</v>
      </c>
    </row>
    <row r="84" spans="1:21" ht="12.5">
      <c r="A84" s="21">
        <v>70</v>
      </c>
      <c r="B84" s="14">
        <f>Absterbeordnung!B78</f>
        <v>78945.104053171744</v>
      </c>
      <c r="C84" s="15">
        <f t="shared" si="15"/>
        <v>0.25002761412179492</v>
      </c>
      <c r="D84" s="14">
        <f t="shared" si="22"/>
        <v>19738.456013011371</v>
      </c>
      <c r="E84" s="14">
        <f>SUM(D84:$D$136)</f>
        <v>249727.07814674469</v>
      </c>
      <c r="F84" s="16">
        <f t="shared" si="23"/>
        <v>12.651804071307673</v>
      </c>
      <c r="G84" s="5"/>
      <c r="H84" s="17">
        <f>Absterbeordnung!C78</f>
        <v>87783.987343385132</v>
      </c>
      <c r="I84" s="18">
        <f t="shared" si="16"/>
        <v>0.25002761412179492</v>
      </c>
      <c r="J84" s="17">
        <f t="shared" si="24"/>
        <v>21948.420913564427</v>
      </c>
      <c r="K84" s="17">
        <f>SUM($J84:J$136)</f>
        <v>319763.22583800729</v>
      </c>
      <c r="L84" s="19">
        <f t="shared" si="25"/>
        <v>14.568848806812758</v>
      </c>
      <c r="N84" s="6">
        <v>70</v>
      </c>
      <c r="O84" s="6">
        <f t="shared" si="17"/>
        <v>70</v>
      </c>
      <c r="P84" s="20">
        <f t="shared" si="18"/>
        <v>78945.104053171744</v>
      </c>
      <c r="Q84" s="20">
        <f t="shared" si="19"/>
        <v>87783.987343385132</v>
      </c>
      <c r="R84" s="5">
        <f t="shared" si="20"/>
        <v>87783.987343385132</v>
      </c>
      <c r="S84" s="5">
        <f t="shared" si="21"/>
        <v>1732720372.8241544</v>
      </c>
      <c r="T84" s="20">
        <f>SUM(S84:$S$136)</f>
        <v>17988132442.227436</v>
      </c>
      <c r="U84" s="6">
        <f t="shared" si="26"/>
        <v>10.381439916302622</v>
      </c>
    </row>
    <row r="85" spans="1:21" ht="12.5">
      <c r="A85" s="21">
        <v>71</v>
      </c>
      <c r="B85" s="14">
        <f>Absterbeordnung!B79</f>
        <v>77147.804204493063</v>
      </c>
      <c r="C85" s="15">
        <f t="shared" si="15"/>
        <v>0.24512511188411268</v>
      </c>
      <c r="D85" s="14">
        <f t="shared" si="22"/>
        <v>18910.86413723998</v>
      </c>
      <c r="E85" s="14">
        <f>SUM(D85:$D$136)</f>
        <v>229988.6221337333</v>
      </c>
      <c r="F85" s="16">
        <f t="shared" si="23"/>
        <v>12.161719341044343</v>
      </c>
      <c r="G85" s="5"/>
      <c r="H85" s="17">
        <f>Absterbeordnung!C79</f>
        <v>86655.201955587065</v>
      </c>
      <c r="I85" s="18">
        <f t="shared" si="16"/>
        <v>0.24512511188411268</v>
      </c>
      <c r="J85" s="17">
        <f t="shared" si="24"/>
        <v>21241.366074703659</v>
      </c>
      <c r="K85" s="17">
        <f>SUM($J85:J$136)</f>
        <v>297814.80492444278</v>
      </c>
      <c r="L85" s="19">
        <f t="shared" si="25"/>
        <v>14.020510916155736</v>
      </c>
      <c r="N85" s="6">
        <v>71</v>
      </c>
      <c r="O85" s="6">
        <f t="shared" si="17"/>
        <v>71</v>
      </c>
      <c r="P85" s="20">
        <f t="shared" si="18"/>
        <v>77147.804204493063</v>
      </c>
      <c r="Q85" s="20">
        <f t="shared" si="19"/>
        <v>86655.201955587065</v>
      </c>
      <c r="R85" s="5">
        <f t="shared" si="20"/>
        <v>86655.201955587065</v>
      </c>
      <c r="S85" s="5">
        <f t="shared" si="21"/>
        <v>1638724750.9671993</v>
      </c>
      <c r="T85" s="20">
        <f>SUM(S85:$S$136)</f>
        <v>16255412069.403284</v>
      </c>
      <c r="U85" s="6">
        <f t="shared" si="26"/>
        <v>9.9195499792195747</v>
      </c>
    </row>
    <row r="86" spans="1:21" ht="12.5">
      <c r="A86" s="21">
        <v>72</v>
      </c>
      <c r="B86" s="14">
        <f>Absterbeordnung!B80</f>
        <v>75221.634221019413</v>
      </c>
      <c r="C86" s="15">
        <f t="shared" si="15"/>
        <v>0.24031873714128693</v>
      </c>
      <c r="D86" s="14">
        <f t="shared" si="22"/>
        <v>18077.1681416992</v>
      </c>
      <c r="E86" s="14">
        <f>SUM(D86:$D$136)</f>
        <v>211077.75799649331</v>
      </c>
      <c r="F86" s="16">
        <f t="shared" si="23"/>
        <v>11.676483636261217</v>
      </c>
      <c r="G86" s="5"/>
      <c r="H86" s="17">
        <f>Absterbeordnung!C80</f>
        <v>85431.998827112169</v>
      </c>
      <c r="I86" s="18">
        <f t="shared" si="16"/>
        <v>0.24031873714128693</v>
      </c>
      <c r="J86" s="17">
        <f t="shared" si="24"/>
        <v>20530.910069587502</v>
      </c>
      <c r="K86" s="17">
        <f>SUM($J86:J$136)</f>
        <v>276573.43884973915</v>
      </c>
      <c r="L86" s="19">
        <f t="shared" si="25"/>
        <v>13.471075461941076</v>
      </c>
      <c r="N86" s="6">
        <v>72</v>
      </c>
      <c r="O86" s="6">
        <f t="shared" si="17"/>
        <v>72</v>
      </c>
      <c r="P86" s="20">
        <f t="shared" si="18"/>
        <v>75221.634221019413</v>
      </c>
      <c r="Q86" s="20">
        <f t="shared" si="19"/>
        <v>85431.998827112169</v>
      </c>
      <c r="R86" s="5">
        <f t="shared" si="20"/>
        <v>85431.998827112169</v>
      </c>
      <c r="S86" s="5">
        <f t="shared" si="21"/>
        <v>1544368607.4791555</v>
      </c>
      <c r="T86" s="20">
        <f>SUM(S86:$S$136)</f>
        <v>14616687318.436083</v>
      </c>
      <c r="U86" s="6">
        <f t="shared" si="26"/>
        <v>9.4645068849817093</v>
      </c>
    </row>
    <row r="87" spans="1:21" ht="12.5">
      <c r="A87" s="21">
        <v>73</v>
      </c>
      <c r="B87" s="14">
        <f>Absterbeordnung!B81</f>
        <v>73216.392026556918</v>
      </c>
      <c r="C87" s="15">
        <f t="shared" si="15"/>
        <v>0.2356066050404774</v>
      </c>
      <c r="D87" s="14">
        <f t="shared" si="22"/>
        <v>17250.265558689753</v>
      </c>
      <c r="E87" s="14">
        <f>SUM(D87:$D$136)</f>
        <v>193000.58985479409</v>
      </c>
      <c r="F87" s="16">
        <f t="shared" si="23"/>
        <v>11.188267751482284</v>
      </c>
      <c r="G87" s="5"/>
      <c r="H87" s="17">
        <f>Absterbeordnung!C81</f>
        <v>84093.889462499705</v>
      </c>
      <c r="I87" s="18">
        <f t="shared" si="16"/>
        <v>0.2356066050404774</v>
      </c>
      <c r="J87" s="17">
        <f t="shared" si="24"/>
        <v>19813.075800908733</v>
      </c>
      <c r="K87" s="17">
        <f>SUM($J87:J$136)</f>
        <v>256042.52878015162</v>
      </c>
      <c r="L87" s="19">
        <f t="shared" si="25"/>
        <v>12.922906637666433</v>
      </c>
      <c r="N87" s="6">
        <v>73</v>
      </c>
      <c r="O87" s="6">
        <f t="shared" si="17"/>
        <v>73</v>
      </c>
      <c r="P87" s="20">
        <f t="shared" si="18"/>
        <v>73216.392026556918</v>
      </c>
      <c r="Q87" s="20">
        <f t="shared" si="19"/>
        <v>84093.889462499705</v>
      </c>
      <c r="R87" s="5">
        <f t="shared" si="20"/>
        <v>84093.889462499705</v>
      </c>
      <c r="S87" s="5">
        <f t="shared" si="21"/>
        <v>1450641925.0912218</v>
      </c>
      <c r="T87" s="20">
        <f>SUM(S87:$S$136)</f>
        <v>13072318710.956928</v>
      </c>
      <c r="U87" s="6">
        <f t="shared" si="26"/>
        <v>9.0114028037173206</v>
      </c>
    </row>
    <row r="88" spans="1:21" ht="12.5">
      <c r="A88" s="21">
        <v>74</v>
      </c>
      <c r="B88" s="14">
        <f>Absterbeordnung!B82</f>
        <v>71087.095126490414</v>
      </c>
      <c r="C88" s="15">
        <f t="shared" si="15"/>
        <v>0.23098686768674251</v>
      </c>
      <c r="D88" s="14">
        <f t="shared" si="22"/>
        <v>16420.185436217518</v>
      </c>
      <c r="E88" s="14">
        <f>SUM(D88:$D$136)</f>
        <v>175750.32429610434</v>
      </c>
      <c r="F88" s="16">
        <f t="shared" si="23"/>
        <v>10.703309349263318</v>
      </c>
      <c r="G88" s="5"/>
      <c r="H88" s="17">
        <f>Absterbeordnung!C82</f>
        <v>82661.363882023812</v>
      </c>
      <c r="I88" s="18">
        <f t="shared" si="16"/>
        <v>0.23098686768674251</v>
      </c>
      <c r="J88" s="17">
        <f t="shared" si="24"/>
        <v>19093.689521822711</v>
      </c>
      <c r="K88" s="17">
        <f>SUM($J88:J$136)</f>
        <v>236229.45297924289</v>
      </c>
      <c r="L88" s="19">
        <f t="shared" si="25"/>
        <v>12.372121831626604</v>
      </c>
      <c r="N88" s="6">
        <v>74</v>
      </c>
      <c r="O88" s="6">
        <f t="shared" si="17"/>
        <v>74</v>
      </c>
      <c r="P88" s="20">
        <f t="shared" si="18"/>
        <v>71087.095126490414</v>
      </c>
      <c r="Q88" s="20">
        <f t="shared" si="19"/>
        <v>82661.363882023812</v>
      </c>
      <c r="R88" s="5">
        <f t="shared" si="20"/>
        <v>82661.363882023812</v>
      </c>
      <c r="S88" s="5">
        <f t="shared" si="21"/>
        <v>1357314923.3534844</v>
      </c>
      <c r="T88" s="20">
        <f>SUM(S88:$S$136)</f>
        <v>11621676785.865707</v>
      </c>
      <c r="U88" s="6">
        <f t="shared" si="26"/>
        <v>8.5622552186726999</v>
      </c>
    </row>
    <row r="89" spans="1:21" ht="12.5">
      <c r="A89" s="21">
        <v>75</v>
      </c>
      <c r="B89" s="14">
        <f>Absterbeordnung!B83</f>
        <v>68835.750130730565</v>
      </c>
      <c r="C89" s="15">
        <f t="shared" si="15"/>
        <v>0.22645771341837509</v>
      </c>
      <c r="D89" s="14">
        <f t="shared" si="22"/>
        <v>15588.386576043858</v>
      </c>
      <c r="E89" s="14">
        <f>SUM(D89:$D$136)</f>
        <v>159330.13885988682</v>
      </c>
      <c r="F89" s="16">
        <f t="shared" si="23"/>
        <v>10.221079524980761</v>
      </c>
      <c r="G89" s="5"/>
      <c r="H89" s="17">
        <f>Absterbeordnung!C83</f>
        <v>81118.261265640511</v>
      </c>
      <c r="I89" s="18">
        <f t="shared" si="16"/>
        <v>0.22645771341837509</v>
      </c>
      <c r="J89" s="17">
        <f t="shared" si="24"/>
        <v>18369.855962691294</v>
      </c>
      <c r="K89" s="17">
        <f>SUM($J89:J$136)</f>
        <v>217135.76345742017</v>
      </c>
      <c r="L89" s="19">
        <f t="shared" si="25"/>
        <v>11.820221339700067</v>
      </c>
      <c r="N89" s="6">
        <v>75</v>
      </c>
      <c r="O89" s="6">
        <f t="shared" si="17"/>
        <v>75</v>
      </c>
      <c r="P89" s="20">
        <f t="shared" si="18"/>
        <v>68835.750130730565</v>
      </c>
      <c r="Q89" s="20">
        <f t="shared" si="19"/>
        <v>81118.261265640511</v>
      </c>
      <c r="R89" s="5">
        <f t="shared" si="20"/>
        <v>81118.261265640511</v>
      </c>
      <c r="S89" s="5">
        <f t="shared" si="21"/>
        <v>1264502814.9853292</v>
      </c>
      <c r="T89" s="20">
        <f>SUM(S89:$S$136)</f>
        <v>10264361862.51222</v>
      </c>
      <c r="U89" s="6">
        <f t="shared" si="26"/>
        <v>8.1173104091755679</v>
      </c>
    </row>
    <row r="90" spans="1:21" ht="12.5">
      <c r="A90" s="21">
        <v>76</v>
      </c>
      <c r="B90" s="14">
        <f>Absterbeordnung!B84</f>
        <v>66472.931148431875</v>
      </c>
      <c r="C90" s="15">
        <f t="shared" si="15"/>
        <v>0.22201736609644609</v>
      </c>
      <c r="D90" s="14">
        <f t="shared" si="22"/>
        <v>14758.145090285254</v>
      </c>
      <c r="E90" s="14">
        <f>SUM(D90:$D$136)</f>
        <v>143741.75228384303</v>
      </c>
      <c r="F90" s="16">
        <f t="shared" si="23"/>
        <v>9.7398251206015694</v>
      </c>
      <c r="G90" s="5"/>
      <c r="H90" s="17">
        <f>Absterbeordnung!C84</f>
        <v>79432.596212989287</v>
      </c>
      <c r="I90" s="18">
        <f t="shared" si="16"/>
        <v>0.22201736609644609</v>
      </c>
      <c r="J90" s="17">
        <f t="shared" si="24"/>
        <v>17635.415793410419</v>
      </c>
      <c r="K90" s="17">
        <f>SUM($J90:J$136)</f>
        <v>198765.90749472889</v>
      </c>
      <c r="L90" s="19">
        <f t="shared" si="25"/>
        <v>11.270837604464024</v>
      </c>
      <c r="N90" s="6">
        <v>76</v>
      </c>
      <c r="O90" s="6">
        <f t="shared" si="17"/>
        <v>76</v>
      </c>
      <c r="P90" s="20">
        <f t="shared" si="18"/>
        <v>66472.931148431875</v>
      </c>
      <c r="Q90" s="20">
        <f t="shared" si="19"/>
        <v>79432.596212989287</v>
      </c>
      <c r="R90" s="5">
        <f t="shared" si="20"/>
        <v>79432.596212989287</v>
      </c>
      <c r="S90" s="5">
        <f t="shared" si="21"/>
        <v>1172277779.8093388</v>
      </c>
      <c r="T90" s="20">
        <f>SUM(S90:$S$136)</f>
        <v>8999859047.5268898</v>
      </c>
      <c r="U90" s="6">
        <f t="shared" si="26"/>
        <v>7.6772410110772906</v>
      </c>
    </row>
    <row r="91" spans="1:21" ht="12.5">
      <c r="A91" s="21">
        <v>77</v>
      </c>
      <c r="B91" s="14">
        <f>Absterbeordnung!B85</f>
        <v>63929.016024371973</v>
      </c>
      <c r="C91" s="15">
        <f t="shared" si="15"/>
        <v>0.2176640844082805</v>
      </c>
      <c r="D91" s="14">
        <f t="shared" si="22"/>
        <v>13915.050740067218</v>
      </c>
      <c r="E91" s="14">
        <f>SUM(D91:$D$136)</f>
        <v>128983.60719355781</v>
      </c>
      <c r="F91" s="16">
        <f t="shared" si="23"/>
        <v>9.2693594585437165</v>
      </c>
      <c r="G91" s="5"/>
      <c r="H91" s="17">
        <f>Absterbeordnung!C85</f>
        <v>77556.238957564783</v>
      </c>
      <c r="I91" s="18">
        <f t="shared" si="16"/>
        <v>0.2176640844082805</v>
      </c>
      <c r="J91" s="17">
        <f t="shared" si="24"/>
        <v>16881.207742848153</v>
      </c>
      <c r="K91" s="17">
        <f>SUM($J91:J$136)</f>
        <v>181130.49170131847</v>
      </c>
      <c r="L91" s="19">
        <f t="shared" si="25"/>
        <v>10.729711668767049</v>
      </c>
      <c r="N91" s="6">
        <v>77</v>
      </c>
      <c r="O91" s="6">
        <f t="shared" si="17"/>
        <v>77</v>
      </c>
      <c r="P91" s="20">
        <f t="shared" si="18"/>
        <v>63929.016024371973</v>
      </c>
      <c r="Q91" s="20">
        <f t="shared" si="19"/>
        <v>77556.238957564783</v>
      </c>
      <c r="R91" s="5">
        <f t="shared" si="20"/>
        <v>77556.238957564783</v>
      </c>
      <c r="S91" s="5">
        <f t="shared" si="21"/>
        <v>1079199000.3032918</v>
      </c>
      <c r="T91" s="20">
        <f>SUM(S91:$S$136)</f>
        <v>7827581267.7175541</v>
      </c>
      <c r="U91" s="6">
        <f t="shared" si="26"/>
        <v>7.2531398430852292</v>
      </c>
    </row>
    <row r="92" spans="1:21" ht="12.5">
      <c r="A92" s="21">
        <v>78</v>
      </c>
      <c r="B92" s="14">
        <f>Absterbeordnung!B86</f>
        <v>61316.154818153693</v>
      </c>
      <c r="C92" s="15">
        <f t="shared" si="15"/>
        <v>0.21339616118458871</v>
      </c>
      <c r="D92" s="14">
        <f t="shared" si="22"/>
        <v>13084.63205679392</v>
      </c>
      <c r="E92" s="14">
        <f>SUM(D92:$D$136)</f>
        <v>115068.55645349057</v>
      </c>
      <c r="F92" s="16">
        <f t="shared" si="23"/>
        <v>8.794175942742207</v>
      </c>
      <c r="G92" s="5"/>
      <c r="H92" s="17">
        <f>Absterbeordnung!C86</f>
        <v>75534.618896445114</v>
      </c>
      <c r="I92" s="18">
        <f t="shared" si="16"/>
        <v>0.21339616118458871</v>
      </c>
      <c r="J92" s="17">
        <f t="shared" si="24"/>
        <v>16118.797709042281</v>
      </c>
      <c r="K92" s="17">
        <f>SUM($J92:J$136)</f>
        <v>164249.28395847027</v>
      </c>
      <c r="L92" s="19">
        <f t="shared" si="25"/>
        <v>10.189921539019634</v>
      </c>
      <c r="N92" s="6">
        <v>78</v>
      </c>
      <c r="O92" s="6">
        <f t="shared" si="17"/>
        <v>78</v>
      </c>
      <c r="P92" s="20">
        <f t="shared" si="18"/>
        <v>61316.154818153693</v>
      </c>
      <c r="Q92" s="20">
        <f t="shared" si="19"/>
        <v>75534.618896445114</v>
      </c>
      <c r="R92" s="5">
        <f t="shared" si="20"/>
        <v>75534.618896445114</v>
      </c>
      <c r="S92" s="5">
        <f t="shared" si="21"/>
        <v>988342695.81013763</v>
      </c>
      <c r="T92" s="20">
        <f>SUM(S92:$S$136)</f>
        <v>6748382267.4142628</v>
      </c>
      <c r="U92" s="6">
        <f t="shared" si="26"/>
        <v>6.8279780849522655</v>
      </c>
    </row>
    <row r="93" spans="1:21" ht="12.5">
      <c r="A93" s="21">
        <v>79</v>
      </c>
      <c r="B93" s="14">
        <f>Absterbeordnung!B87</f>
        <v>58549.808885961836</v>
      </c>
      <c r="C93" s="15">
        <f t="shared" si="15"/>
        <v>0.20921192272998898</v>
      </c>
      <c r="D93" s="14">
        <f t="shared" si="22"/>
        <v>12249.318092505469</v>
      </c>
      <c r="E93" s="14">
        <f>SUM(D93:$D$136)</f>
        <v>101983.92439669668</v>
      </c>
      <c r="F93" s="16">
        <f t="shared" si="23"/>
        <v>8.3256817748159992</v>
      </c>
      <c r="G93" s="5"/>
      <c r="H93" s="17">
        <f>Absterbeordnung!C87</f>
        <v>73320.034148338891</v>
      </c>
      <c r="I93" s="18">
        <f t="shared" si="16"/>
        <v>0.20921192272998898</v>
      </c>
      <c r="J93" s="17">
        <f t="shared" si="24"/>
        <v>15339.425318802429</v>
      </c>
      <c r="K93" s="17">
        <f>SUM($J93:J$136)</f>
        <v>148130.48624942801</v>
      </c>
      <c r="L93" s="19">
        <f t="shared" si="25"/>
        <v>9.6568471876098148</v>
      </c>
      <c r="N93" s="6">
        <v>79</v>
      </c>
      <c r="O93" s="6">
        <f t="shared" si="17"/>
        <v>79</v>
      </c>
      <c r="P93" s="20">
        <f t="shared" si="18"/>
        <v>58549.808885961836</v>
      </c>
      <c r="Q93" s="20">
        <f t="shared" si="19"/>
        <v>73320.034148338891</v>
      </c>
      <c r="R93" s="5">
        <f t="shared" si="20"/>
        <v>73320.034148338891</v>
      </c>
      <c r="S93" s="5">
        <f t="shared" si="21"/>
        <v>898120420.83636642</v>
      </c>
      <c r="T93" s="20">
        <f>SUM(S93:$S$136)</f>
        <v>5760039571.604125</v>
      </c>
      <c r="U93" s="6">
        <f t="shared" si="26"/>
        <v>6.4134379287803531</v>
      </c>
    </row>
    <row r="94" spans="1:21" ht="12.5">
      <c r="A94" s="21">
        <v>80</v>
      </c>
      <c r="B94" s="14">
        <f>Absterbeordnung!B88</f>
        <v>55622.504852532184</v>
      </c>
      <c r="C94" s="15">
        <f t="shared" si="15"/>
        <v>0.20510972816665585</v>
      </c>
      <c r="D94" s="14">
        <f t="shared" si="22"/>
        <v>11408.716850251372</v>
      </c>
      <c r="E94" s="14">
        <f>SUM(D94:$D$136)</f>
        <v>89734.606304191169</v>
      </c>
      <c r="F94" s="16">
        <f t="shared" si="23"/>
        <v>7.8654424929665963</v>
      </c>
      <c r="G94" s="5"/>
      <c r="H94" s="17">
        <f>Absterbeordnung!C88</f>
        <v>70928.981818495711</v>
      </c>
      <c r="I94" s="18">
        <f t="shared" si="16"/>
        <v>0.20510972816665585</v>
      </c>
      <c r="J94" s="17">
        <f t="shared" si="24"/>
        <v>14548.22417992933</v>
      </c>
      <c r="K94" s="17">
        <f>SUM($J94:J$136)</f>
        <v>132791.06093062554</v>
      </c>
      <c r="L94" s="19">
        <f t="shared" si="25"/>
        <v>9.1276474220010666</v>
      </c>
      <c r="N94" s="6">
        <v>80</v>
      </c>
      <c r="O94" s="6">
        <f t="shared" si="17"/>
        <v>80</v>
      </c>
      <c r="P94" s="20">
        <f t="shared" si="18"/>
        <v>55622.504852532184</v>
      </c>
      <c r="Q94" s="20">
        <f t="shared" si="19"/>
        <v>70928.981818495711</v>
      </c>
      <c r="R94" s="5">
        <f t="shared" si="20"/>
        <v>70928.981818495711</v>
      </c>
      <c r="S94" s="5">
        <f t="shared" si="21"/>
        <v>809208670.04384518</v>
      </c>
      <c r="T94" s="20">
        <f>SUM(S94:$S$136)</f>
        <v>4861919150.7677593</v>
      </c>
      <c r="U94" s="6">
        <f t="shared" si="26"/>
        <v>6.0082390744828862</v>
      </c>
    </row>
    <row r="95" spans="1:21" ht="12.5">
      <c r="A95" s="21">
        <v>81</v>
      </c>
      <c r="B95" s="14">
        <f>Absterbeordnung!B89</f>
        <v>52491.760884934163</v>
      </c>
      <c r="C95" s="15">
        <f t="shared" si="15"/>
        <v>0.20108796879083907</v>
      </c>
      <c r="D95" s="14">
        <f t="shared" si="22"/>
        <v>10555.461574605828</v>
      </c>
      <c r="E95" s="14">
        <f>SUM(D95:$D$136)</f>
        <v>78325.889453939817</v>
      </c>
      <c r="F95" s="16">
        <f t="shared" si="23"/>
        <v>7.4204134892949707</v>
      </c>
      <c r="G95" s="5"/>
      <c r="H95" s="17">
        <f>Absterbeordnung!C89</f>
        <v>68289.300413693258</v>
      </c>
      <c r="I95" s="18">
        <f t="shared" si="16"/>
        <v>0.20108796879083907</v>
      </c>
      <c r="J95" s="17">
        <f t="shared" si="24"/>
        <v>13732.156710336983</v>
      </c>
      <c r="K95" s="17">
        <f>SUM($J95:J$136)</f>
        <v>118242.83675069621</v>
      </c>
      <c r="L95" s="19">
        <f t="shared" si="25"/>
        <v>8.610653027407416</v>
      </c>
      <c r="N95" s="6">
        <v>81</v>
      </c>
      <c r="O95" s="6">
        <f t="shared" si="17"/>
        <v>81</v>
      </c>
      <c r="P95" s="20">
        <f t="shared" si="18"/>
        <v>52491.760884934163</v>
      </c>
      <c r="Q95" s="20">
        <f t="shared" si="19"/>
        <v>68289.300413693258</v>
      </c>
      <c r="R95" s="5">
        <f t="shared" si="20"/>
        <v>68289.300413693258</v>
      </c>
      <c r="S95" s="5">
        <f t="shared" si="21"/>
        <v>720825086.47345304</v>
      </c>
      <c r="T95" s="20">
        <f>SUM(S95:$S$136)</f>
        <v>4052710480.7239122</v>
      </c>
      <c r="U95" s="6">
        <f t="shared" si="26"/>
        <v>5.6223216377655412</v>
      </c>
    </row>
    <row r="96" spans="1:21" ht="12.5">
      <c r="A96" s="21">
        <v>82</v>
      </c>
      <c r="B96" s="14">
        <f>Absterbeordnung!B90</f>
        <v>49225.072446759688</v>
      </c>
      <c r="C96" s="15">
        <f t="shared" si="15"/>
        <v>0.19714506744199911</v>
      </c>
      <c r="D96" s="14">
        <f t="shared" si="22"/>
        <v>9704.4802273537316</v>
      </c>
      <c r="E96" s="14">
        <f>SUM(D96:$D$136)</f>
        <v>67770.427879333976</v>
      </c>
      <c r="F96" s="16">
        <f t="shared" si="23"/>
        <v>6.9834165552021501</v>
      </c>
      <c r="G96" s="5"/>
      <c r="H96" s="17">
        <f>Absterbeordnung!C90</f>
        <v>65438.303132387089</v>
      </c>
      <c r="I96" s="18">
        <f t="shared" si="16"/>
        <v>0.19714506744199911</v>
      </c>
      <c r="J96" s="17">
        <f t="shared" si="24"/>
        <v>12900.838684324435</v>
      </c>
      <c r="K96" s="17">
        <f>SUM($J96:J$136)</f>
        <v>104510.68004035924</v>
      </c>
      <c r="L96" s="19">
        <f t="shared" si="25"/>
        <v>8.1010764181826556</v>
      </c>
      <c r="N96" s="6">
        <v>82</v>
      </c>
      <c r="O96" s="6">
        <f t="shared" si="17"/>
        <v>82</v>
      </c>
      <c r="P96" s="20">
        <f t="shared" si="18"/>
        <v>49225.072446759688</v>
      </c>
      <c r="Q96" s="20">
        <f t="shared" si="19"/>
        <v>65438.303132387089</v>
      </c>
      <c r="R96" s="5">
        <f t="shared" si="20"/>
        <v>65438.303132387089</v>
      </c>
      <c r="S96" s="5">
        <f t="shared" si="21"/>
        <v>635044718.85983026</v>
      </c>
      <c r="T96" s="20">
        <f>SUM(S96:$S$136)</f>
        <v>3331885394.2504587</v>
      </c>
      <c r="U96" s="6">
        <f t="shared" si="26"/>
        <v>5.2466941229470905</v>
      </c>
    </row>
    <row r="97" spans="1:21" ht="12.5">
      <c r="A97" s="21">
        <v>83</v>
      </c>
      <c r="B97" s="14">
        <f>Absterbeordnung!B91</f>
        <v>45887.480534830298</v>
      </c>
      <c r="C97" s="15">
        <f t="shared" si="15"/>
        <v>0.19327947788431285</v>
      </c>
      <c r="D97" s="14">
        <f t="shared" si="22"/>
        <v>8869.1082791985682</v>
      </c>
      <c r="E97" s="14">
        <f>SUM(D97:$D$136)</f>
        <v>58065.947651980227</v>
      </c>
      <c r="F97" s="16">
        <f t="shared" si="23"/>
        <v>6.546988245500053</v>
      </c>
      <c r="G97" s="5"/>
      <c r="H97" s="17">
        <f>Absterbeordnung!C91</f>
        <v>62402.642164413577</v>
      </c>
      <c r="I97" s="18">
        <f t="shared" si="16"/>
        <v>0.19327947788431285</v>
      </c>
      <c r="J97" s="17">
        <f t="shared" si="24"/>
        <v>12061.150096139463</v>
      </c>
      <c r="K97" s="17">
        <f>SUM($J97:J$136)</f>
        <v>91609.841356034813</v>
      </c>
      <c r="L97" s="19">
        <f t="shared" si="25"/>
        <v>7.5954482471250664</v>
      </c>
      <c r="N97" s="6">
        <v>83</v>
      </c>
      <c r="O97" s="6">
        <f t="shared" si="17"/>
        <v>83</v>
      </c>
      <c r="P97" s="20">
        <f t="shared" si="18"/>
        <v>45887.480534830298</v>
      </c>
      <c r="Q97" s="20">
        <f t="shared" si="19"/>
        <v>62402.642164413577</v>
      </c>
      <c r="R97" s="5">
        <f t="shared" si="20"/>
        <v>62402.642164413577</v>
      </c>
      <c r="S97" s="5">
        <f t="shared" si="21"/>
        <v>553455790.26426613</v>
      </c>
      <c r="T97" s="20">
        <f>SUM(S97:$S$136)</f>
        <v>2696840675.3906288</v>
      </c>
      <c r="U97" s="6">
        <f t="shared" si="26"/>
        <v>4.8727300767834256</v>
      </c>
    </row>
    <row r="98" spans="1:21" ht="12.5">
      <c r="A98" s="21">
        <v>84</v>
      </c>
      <c r="B98" s="14">
        <f>Absterbeordnung!B92</f>
        <v>42386.487561982984</v>
      </c>
      <c r="C98" s="15">
        <f t="shared" si="15"/>
        <v>0.18948968420030671</v>
      </c>
      <c r="D98" s="14">
        <f t="shared" si="22"/>
        <v>8031.8021424803837</v>
      </c>
      <c r="E98" s="14">
        <f>SUM(D98:$D$136)</f>
        <v>49196.839372781658</v>
      </c>
      <c r="F98" s="16">
        <f t="shared" si="23"/>
        <v>6.1252553910134884</v>
      </c>
      <c r="G98" s="5"/>
      <c r="H98" s="17">
        <f>Absterbeordnung!C92</f>
        <v>59131.840146939903</v>
      </c>
      <c r="I98" s="18">
        <f t="shared" si="16"/>
        <v>0.18948968420030671</v>
      </c>
      <c r="J98" s="17">
        <f t="shared" si="24"/>
        <v>11204.87371562666</v>
      </c>
      <c r="K98" s="17">
        <f>SUM($J98:J$136)</f>
        <v>79548.69125989535</v>
      </c>
      <c r="L98" s="19">
        <f t="shared" si="25"/>
        <v>7.0994723616522615</v>
      </c>
      <c r="N98" s="6">
        <v>84</v>
      </c>
      <c r="O98" s="6">
        <f t="shared" si="17"/>
        <v>84</v>
      </c>
      <c r="P98" s="20">
        <f t="shared" si="18"/>
        <v>42386.487561982984</v>
      </c>
      <c r="Q98" s="20">
        <f t="shared" si="19"/>
        <v>59131.840146939903</v>
      </c>
      <c r="R98" s="5">
        <f t="shared" si="20"/>
        <v>59131.840146939903</v>
      </c>
      <c r="S98" s="5">
        <f t="shared" si="21"/>
        <v>474935240.38099945</v>
      </c>
      <c r="T98" s="20">
        <f>SUM(S98:$S$136)</f>
        <v>2143384885.1263628</v>
      </c>
      <c r="U98" s="6">
        <f t="shared" si="26"/>
        <v>4.5130045170093309</v>
      </c>
    </row>
    <row r="99" spans="1:21" ht="12.5">
      <c r="A99" s="21">
        <v>85</v>
      </c>
      <c r="B99" s="14">
        <f>Absterbeordnung!B93</f>
        <v>38789.734642764306</v>
      </c>
      <c r="C99" s="15">
        <f t="shared" si="15"/>
        <v>0.18577420019637911</v>
      </c>
      <c r="D99" s="14">
        <f t="shared" si="22"/>
        <v>7206.131929089318</v>
      </c>
      <c r="E99" s="14">
        <f>SUM(D99:$D$136)</f>
        <v>41165.037230301277</v>
      </c>
      <c r="F99" s="16">
        <f t="shared" si="23"/>
        <v>5.7125011913990242</v>
      </c>
      <c r="G99" s="5"/>
      <c r="H99" s="17">
        <f>Absterbeordnung!C93</f>
        <v>55596.649311448928</v>
      </c>
      <c r="I99" s="18">
        <f t="shared" si="16"/>
        <v>0.18577420019637911</v>
      </c>
      <c r="J99" s="17">
        <f t="shared" si="24"/>
        <v>10328.423059432997</v>
      </c>
      <c r="K99" s="17">
        <f>SUM($J99:J$136)</f>
        <v>68343.817544268692</v>
      </c>
      <c r="L99" s="19">
        <f t="shared" si="25"/>
        <v>6.6170621740605373</v>
      </c>
      <c r="N99" s="6">
        <v>85</v>
      </c>
      <c r="O99" s="6">
        <f t="shared" si="17"/>
        <v>85</v>
      </c>
      <c r="P99" s="20">
        <f t="shared" si="18"/>
        <v>38789.734642764306</v>
      </c>
      <c r="Q99" s="20">
        <f t="shared" si="19"/>
        <v>55596.649311448928</v>
      </c>
      <c r="R99" s="5">
        <f t="shared" si="20"/>
        <v>55596.649311448928</v>
      </c>
      <c r="S99" s="5">
        <f t="shared" si="21"/>
        <v>400636789.75361377</v>
      </c>
      <c r="T99" s="20">
        <f>SUM(S99:$S$136)</f>
        <v>1668449644.7453632</v>
      </c>
      <c r="U99" s="6">
        <f t="shared" si="26"/>
        <v>4.1644943435460267</v>
      </c>
    </row>
    <row r="100" spans="1:21" ht="12.5">
      <c r="A100" s="13">
        <v>86</v>
      </c>
      <c r="B100" s="14">
        <f>Absterbeordnung!B94</f>
        <v>35045.338164567074</v>
      </c>
      <c r="C100" s="15">
        <f t="shared" si="15"/>
        <v>0.18213156881997952</v>
      </c>
      <c r="D100" s="14">
        <f t="shared" si="22"/>
        <v>6382.8624197393028</v>
      </c>
      <c r="E100" s="14">
        <f>SUM(D100:$D$136)</f>
        <v>33958.905301211962</v>
      </c>
      <c r="F100" s="16">
        <f t="shared" si="23"/>
        <v>5.3203254383476049</v>
      </c>
      <c r="G100" s="5"/>
      <c r="H100" s="17">
        <f>Absterbeordnung!C94</f>
        <v>51743.6950059218</v>
      </c>
      <c r="I100" s="18">
        <f t="shared" si="16"/>
        <v>0.18213156881997952</v>
      </c>
      <c r="J100" s="17">
        <f t="shared" si="24"/>
        <v>9424.1603479710775</v>
      </c>
      <c r="K100" s="17">
        <f>SUM($J100:J$136)</f>
        <v>58015.394484835706</v>
      </c>
      <c r="L100" s="19">
        <f t="shared" si="25"/>
        <v>6.1560279476065798</v>
      </c>
      <c r="N100" s="20">
        <v>86</v>
      </c>
      <c r="O100" s="6">
        <f t="shared" si="17"/>
        <v>86</v>
      </c>
      <c r="P100" s="20">
        <f t="shared" si="18"/>
        <v>35045.338164567074</v>
      </c>
      <c r="Q100" s="20">
        <f t="shared" si="19"/>
        <v>51743.6950059218</v>
      </c>
      <c r="R100" s="5">
        <f t="shared" si="20"/>
        <v>51743.6950059218</v>
      </c>
      <c r="S100" s="5">
        <f t="shared" si="21"/>
        <v>330272886.31175053</v>
      </c>
      <c r="T100" s="20">
        <f>SUM(S100:$S$136)</f>
        <v>1267812854.9917493</v>
      </c>
      <c r="U100" s="6">
        <f t="shared" si="26"/>
        <v>3.8386828211960395</v>
      </c>
    </row>
    <row r="101" spans="1:21" ht="12.5">
      <c r="A101" s="13">
        <v>87</v>
      </c>
      <c r="B101" s="14">
        <f>Absterbeordnung!B95</f>
        <v>31238.517833057078</v>
      </c>
      <c r="C101" s="15">
        <f t="shared" si="15"/>
        <v>0.17856036158821526</v>
      </c>
      <c r="D101" s="14">
        <f t="shared" si="22"/>
        <v>5577.9610397505821</v>
      </c>
      <c r="E101" s="14">
        <f>SUM(D101:$D$136)</f>
        <v>27576.042881472655</v>
      </c>
      <c r="F101" s="16">
        <f t="shared" si="23"/>
        <v>4.9437496398694307</v>
      </c>
      <c r="G101" s="5"/>
      <c r="H101" s="17">
        <f>Absterbeordnung!C95</f>
        <v>47608.889291935018</v>
      </c>
      <c r="I101" s="18">
        <f t="shared" si="16"/>
        <v>0.17856036158821526</v>
      </c>
      <c r="J101" s="17">
        <f t="shared" si="24"/>
        <v>8501.0604867812253</v>
      </c>
      <c r="K101" s="17">
        <f>SUM($J101:J$136)</f>
        <v>48591.23413686463</v>
      </c>
      <c r="L101" s="19">
        <f t="shared" si="25"/>
        <v>5.7159026467841114</v>
      </c>
      <c r="N101" s="20">
        <v>87</v>
      </c>
      <c r="O101" s="6">
        <f t="shared" si="17"/>
        <v>87</v>
      </c>
      <c r="P101" s="20">
        <f t="shared" si="18"/>
        <v>31238.517833057078</v>
      </c>
      <c r="Q101" s="20">
        <f t="shared" si="19"/>
        <v>47608.889291935018</v>
      </c>
      <c r="R101" s="5">
        <f t="shared" si="20"/>
        <v>47608.889291935018</v>
      </c>
      <c r="S101" s="5">
        <f t="shared" si="21"/>
        <v>265560529.61621225</v>
      </c>
      <c r="T101" s="20">
        <f>SUM(S101:$S$136)</f>
        <v>937539968.67999887</v>
      </c>
      <c r="U101" s="6">
        <f t="shared" si="26"/>
        <v>3.5304191102304641</v>
      </c>
    </row>
    <row r="102" spans="1:21" ht="12.5">
      <c r="A102" s="13">
        <v>88</v>
      </c>
      <c r="B102" s="14">
        <f>Absterbeordnung!B96</f>
        <v>27405.122345110514</v>
      </c>
      <c r="C102" s="15">
        <f t="shared" si="15"/>
        <v>0.17505917802766199</v>
      </c>
      <c r="D102" s="14">
        <f t="shared" si="22"/>
        <v>4797.5181914825589</v>
      </c>
      <c r="E102" s="14">
        <f>SUM(D102:$D$136)</f>
        <v>21998.081841722073</v>
      </c>
      <c r="F102" s="16">
        <f t="shared" si="23"/>
        <v>4.5853045186524009</v>
      </c>
      <c r="G102" s="5"/>
      <c r="H102" s="17">
        <f>Absterbeordnung!C96</f>
        <v>43194.144597938888</v>
      </c>
      <c r="I102" s="18">
        <f t="shared" si="16"/>
        <v>0.17505917802766199</v>
      </c>
      <c r="J102" s="17">
        <f t="shared" si="24"/>
        <v>7561.5314489231587</v>
      </c>
      <c r="K102" s="17">
        <f>SUM($J102:J$136)</f>
        <v>40090.173650083409</v>
      </c>
      <c r="L102" s="19">
        <f t="shared" si="25"/>
        <v>5.3018590110859973</v>
      </c>
      <c r="N102" s="20">
        <v>88</v>
      </c>
      <c r="O102" s="6">
        <f t="shared" si="17"/>
        <v>88</v>
      </c>
      <c r="P102" s="20">
        <f t="shared" si="18"/>
        <v>27405.122345110514</v>
      </c>
      <c r="Q102" s="20">
        <f t="shared" si="19"/>
        <v>43194.144597938888</v>
      </c>
      <c r="R102" s="5">
        <f t="shared" si="20"/>
        <v>43194.144597938888</v>
      </c>
      <c r="S102" s="5">
        <f t="shared" si="21"/>
        <v>207224694.47413993</v>
      </c>
      <c r="T102" s="20">
        <f>SUM(S102:$S$136)</f>
        <v>671979439.06378663</v>
      </c>
      <c r="U102" s="6">
        <f t="shared" si="26"/>
        <v>3.2427575331647773</v>
      </c>
    </row>
    <row r="103" spans="1:21" ht="12.5">
      <c r="A103" s="13">
        <v>89</v>
      </c>
      <c r="B103" s="14">
        <f>Absterbeordnung!B97</f>
        <v>23533.909638454821</v>
      </c>
      <c r="C103" s="15">
        <f t="shared" si="15"/>
        <v>0.17162664512515882</v>
      </c>
      <c r="D103" s="14">
        <f t="shared" si="22"/>
        <v>4039.0459579266403</v>
      </c>
      <c r="E103" s="14">
        <f>SUM(D103:$D$136)</f>
        <v>17200.563650239514</v>
      </c>
      <c r="F103" s="16">
        <f t="shared" si="23"/>
        <v>4.2585709173433282</v>
      </c>
      <c r="G103" s="5"/>
      <c r="H103" s="17">
        <f>Absterbeordnung!C97</f>
        <v>38521.090189392424</v>
      </c>
      <c r="I103" s="18">
        <f t="shared" si="16"/>
        <v>0.17162664512515882</v>
      </c>
      <c r="J103" s="17">
        <f t="shared" si="24"/>
        <v>6611.2454757690903</v>
      </c>
      <c r="K103" s="17">
        <f>SUM($J103:J$136)</f>
        <v>32528.642201160244</v>
      </c>
      <c r="L103" s="19">
        <f t="shared" si="25"/>
        <v>4.9201988218984063</v>
      </c>
      <c r="N103" s="20">
        <v>89</v>
      </c>
      <c r="O103" s="6">
        <f t="shared" si="17"/>
        <v>89</v>
      </c>
      <c r="P103" s="20">
        <f t="shared" si="18"/>
        <v>23533.909638454821</v>
      </c>
      <c r="Q103" s="20">
        <f t="shared" si="19"/>
        <v>38521.090189392424</v>
      </c>
      <c r="R103" s="5">
        <f t="shared" si="20"/>
        <v>38521.090189392424</v>
      </c>
      <c r="S103" s="5">
        <f t="shared" si="21"/>
        <v>155588453.62439302</v>
      </c>
      <c r="T103" s="20">
        <f>SUM(S103:$S$136)</f>
        <v>464754744.5896464</v>
      </c>
      <c r="U103" s="6">
        <f t="shared" si="26"/>
        <v>2.9870773425874746</v>
      </c>
    </row>
    <row r="104" spans="1:21" ht="12.5">
      <c r="A104" s="13">
        <v>90</v>
      </c>
      <c r="B104" s="14">
        <f>Absterbeordnung!B98</f>
        <v>19741.673493023471</v>
      </c>
      <c r="C104" s="15">
        <f t="shared" si="15"/>
        <v>0.16826141678937137</v>
      </c>
      <c r="D104" s="14">
        <f t="shared" si="22"/>
        <v>3321.7619517293074</v>
      </c>
      <c r="E104" s="14">
        <f>SUM(D104:$D$136)</f>
        <v>13161.517692312869</v>
      </c>
      <c r="F104" s="16">
        <f t="shared" si="23"/>
        <v>3.9622097801020901</v>
      </c>
      <c r="G104" s="5"/>
      <c r="H104" s="17">
        <f>Absterbeordnung!C98</f>
        <v>33773.130143083807</v>
      </c>
      <c r="I104" s="18">
        <f t="shared" si="16"/>
        <v>0.16826141678937137</v>
      </c>
      <c r="J104" s="17">
        <f t="shared" si="24"/>
        <v>5682.7147272871061</v>
      </c>
      <c r="K104" s="17">
        <f>SUM($J104:J$136)</f>
        <v>25917.396725391151</v>
      </c>
      <c r="L104" s="19">
        <f t="shared" si="25"/>
        <v>4.560742175028019</v>
      </c>
      <c r="N104" s="20">
        <v>90</v>
      </c>
      <c r="O104" s="6">
        <f t="shared" si="17"/>
        <v>90</v>
      </c>
      <c r="P104" s="20">
        <f t="shared" si="18"/>
        <v>19741.673493023471</v>
      </c>
      <c r="Q104" s="20">
        <f t="shared" si="19"/>
        <v>33773.130143083807</v>
      </c>
      <c r="R104" s="5">
        <f t="shared" si="20"/>
        <v>33773.130143083807</v>
      </c>
      <c r="S104" s="5">
        <f t="shared" si="21"/>
        <v>112186298.70009796</v>
      </c>
      <c r="T104" s="20">
        <f>SUM(S104:$S$136)</f>
        <v>309166290.96525341</v>
      </c>
      <c r="U104" s="6">
        <f t="shared" si="26"/>
        <v>2.7558293173726343</v>
      </c>
    </row>
    <row r="105" spans="1:21" ht="12.5">
      <c r="A105" s="13">
        <v>91</v>
      </c>
      <c r="B105" s="14">
        <f>Absterbeordnung!B99</f>
        <v>16153.241571290138</v>
      </c>
      <c r="C105" s="15">
        <f t="shared" si="15"/>
        <v>0.16496217332291313</v>
      </c>
      <c r="D105" s="14">
        <f t="shared" si="22"/>
        <v>2664.6738358100492</v>
      </c>
      <c r="E105" s="14">
        <f>SUM(D105:$D$136)</f>
        <v>9839.7557405835632</v>
      </c>
      <c r="F105" s="16">
        <f t="shared" si="23"/>
        <v>3.6926679762261863</v>
      </c>
      <c r="G105" s="5"/>
      <c r="H105" s="17">
        <f>Absterbeordnung!C99</f>
        <v>28971.03855246797</v>
      </c>
      <c r="I105" s="18">
        <f t="shared" si="16"/>
        <v>0.16496217332291313</v>
      </c>
      <c r="J105" s="17">
        <f t="shared" si="24"/>
        <v>4779.1254830370199</v>
      </c>
      <c r="K105" s="17">
        <f>SUM($J105:J$136)</f>
        <v>20234.681998104046</v>
      </c>
      <c r="L105" s="19">
        <f t="shared" si="25"/>
        <v>4.2339716899932478</v>
      </c>
      <c r="N105" s="20">
        <v>91</v>
      </c>
      <c r="O105" s="6">
        <f t="shared" si="17"/>
        <v>91</v>
      </c>
      <c r="P105" s="20">
        <f t="shared" si="18"/>
        <v>16153.241571290138</v>
      </c>
      <c r="Q105" s="20">
        <f t="shared" si="19"/>
        <v>28971.03855246797</v>
      </c>
      <c r="R105" s="5">
        <f t="shared" si="20"/>
        <v>28971.03855246797</v>
      </c>
      <c r="S105" s="5">
        <f t="shared" si="21"/>
        <v>77198368.427005649</v>
      </c>
      <c r="T105" s="20">
        <f>SUM(S105:$S$136)</f>
        <v>196979992.26515546</v>
      </c>
      <c r="U105" s="6">
        <f t="shared" si="26"/>
        <v>2.5516082305730134</v>
      </c>
    </row>
    <row r="106" spans="1:21" ht="12.5">
      <c r="A106" s="13">
        <v>92</v>
      </c>
      <c r="B106" s="14">
        <f>Absterbeordnung!B100</f>
        <v>12894.170574499385</v>
      </c>
      <c r="C106" s="15">
        <f t="shared" si="15"/>
        <v>0.16172762090481677</v>
      </c>
      <c r="D106" s="14">
        <f t="shared" si="22"/>
        <v>2085.34353055468</v>
      </c>
      <c r="E106" s="14">
        <f>SUM(D106:$D$136)</f>
        <v>7175.0819047735149</v>
      </c>
      <c r="F106" s="16">
        <f t="shared" si="23"/>
        <v>3.4407193825110518</v>
      </c>
      <c r="G106" s="5"/>
      <c r="H106" s="17">
        <f>Absterbeordnung!C100</f>
        <v>24305.170940944045</v>
      </c>
      <c r="I106" s="18">
        <f t="shared" si="16"/>
        <v>0.16172762090481677</v>
      </c>
      <c r="J106" s="17">
        <f t="shared" si="24"/>
        <v>3930.8174719637668</v>
      </c>
      <c r="K106" s="17">
        <f>SUM($J106:J$136)</f>
        <v>15455.556515067021</v>
      </c>
      <c r="L106" s="19">
        <f t="shared" si="25"/>
        <v>3.9318937155699825</v>
      </c>
      <c r="N106" s="20">
        <v>92</v>
      </c>
      <c r="O106" s="6">
        <f t="shared" si="17"/>
        <v>92</v>
      </c>
      <c r="P106" s="20">
        <f t="shared" si="18"/>
        <v>12894.170574499385</v>
      </c>
      <c r="Q106" s="20">
        <f t="shared" si="19"/>
        <v>24305.170940944045</v>
      </c>
      <c r="R106" s="5">
        <f t="shared" si="20"/>
        <v>24305.170940944045</v>
      </c>
      <c r="S106" s="5">
        <f t="shared" si="21"/>
        <v>50684630.980723269</v>
      </c>
      <c r="T106" s="20">
        <f>SUM(S106:$S$136)</f>
        <v>119781623.83814986</v>
      </c>
      <c r="U106" s="6">
        <f t="shared" si="26"/>
        <v>2.3632730774681194</v>
      </c>
    </row>
    <row r="107" spans="1:21" ht="12.5">
      <c r="A107" s="13">
        <v>93</v>
      </c>
      <c r="B107" s="14">
        <f>Absterbeordnung!B101</f>
        <v>9967.8099378862407</v>
      </c>
      <c r="C107" s="15">
        <f t="shared" si="15"/>
        <v>0.15855649108315373</v>
      </c>
      <c r="D107" s="14">
        <f t="shared" si="22"/>
        <v>1580.4609675350309</v>
      </c>
      <c r="E107" s="14">
        <f>SUM(D107:$D$136)</f>
        <v>5089.738374218834</v>
      </c>
      <c r="F107" s="16">
        <f t="shared" si="23"/>
        <v>3.2204138404993667</v>
      </c>
      <c r="G107" s="5"/>
      <c r="H107" s="17">
        <f>Absterbeordnung!C101</f>
        <v>19847.739001806098</v>
      </c>
      <c r="I107" s="18">
        <f t="shared" si="16"/>
        <v>0.15855649108315373</v>
      </c>
      <c r="J107" s="17">
        <f t="shared" si="24"/>
        <v>3146.9878520606312</v>
      </c>
      <c r="K107" s="17">
        <f>SUM($J107:J$136)</f>
        <v>11524.739043103253</v>
      </c>
      <c r="L107" s="19">
        <f t="shared" si="25"/>
        <v>3.6621491994501705</v>
      </c>
      <c r="N107" s="20">
        <v>93</v>
      </c>
      <c r="O107" s="6">
        <f t="shared" si="17"/>
        <v>93</v>
      </c>
      <c r="P107" s="20">
        <f t="shared" si="18"/>
        <v>9967.8099378862407</v>
      </c>
      <c r="Q107" s="20">
        <f t="shared" si="19"/>
        <v>19847.739001806098</v>
      </c>
      <c r="R107" s="5">
        <f t="shared" si="20"/>
        <v>19847.739001806098</v>
      </c>
      <c r="S107" s="5">
        <f t="shared" si="21"/>
        <v>31368576.786177229</v>
      </c>
      <c r="T107" s="20">
        <f>SUM(S107:$S$136)</f>
        <v>69096992.857426599</v>
      </c>
      <c r="U107" s="6">
        <f t="shared" si="26"/>
        <v>2.2027455478271696</v>
      </c>
    </row>
    <row r="108" spans="1:21" ht="12.5">
      <c r="A108" s="13">
        <v>94</v>
      </c>
      <c r="B108" s="14">
        <f>Absterbeordnung!B102</f>
        <v>7460.2551342818679</v>
      </c>
      <c r="C108" s="15">
        <f t="shared" si="15"/>
        <v>0.15544754027760166</v>
      </c>
      <c r="D108" s="14">
        <f t="shared" si="22"/>
        <v>1159.6783104674653</v>
      </c>
      <c r="E108" s="14">
        <f>SUM(D108:$D$136)</f>
        <v>3509.277406683806</v>
      </c>
      <c r="F108" s="16">
        <f t="shared" si="23"/>
        <v>3.0260783313858992</v>
      </c>
      <c r="G108" s="5"/>
      <c r="H108" s="17">
        <f>Absterbeordnung!C102</f>
        <v>15773.10937408372</v>
      </c>
      <c r="I108" s="18">
        <f t="shared" si="16"/>
        <v>0.15544754027760166</v>
      </c>
      <c r="J108" s="17">
        <f t="shared" si="24"/>
        <v>2451.8910547308956</v>
      </c>
      <c r="K108" s="17">
        <f>SUM($J108:J$136)</f>
        <v>8377.7511910426219</v>
      </c>
      <c r="L108" s="19">
        <f t="shared" si="25"/>
        <v>3.4168529531024014</v>
      </c>
      <c r="N108" s="20">
        <v>94</v>
      </c>
      <c r="O108" s="6">
        <f t="shared" si="17"/>
        <v>94</v>
      </c>
      <c r="P108" s="20">
        <f t="shared" si="18"/>
        <v>7460.2551342818679</v>
      </c>
      <c r="Q108" s="20">
        <f t="shared" si="19"/>
        <v>15773.10937408372</v>
      </c>
      <c r="R108" s="5">
        <f t="shared" si="20"/>
        <v>15773.10937408372</v>
      </c>
      <c r="S108" s="5">
        <f t="shared" si="21"/>
        <v>18291732.829755947</v>
      </c>
      <c r="T108" s="20">
        <f>SUM(S108:$S$136)</f>
        <v>37728416.071249388</v>
      </c>
      <c r="U108" s="6">
        <f t="shared" si="26"/>
        <v>2.0625938735489813</v>
      </c>
    </row>
    <row r="109" spans="1:21" ht="12.5">
      <c r="A109" s="13">
        <v>95</v>
      </c>
      <c r="B109" s="14">
        <f>Absterbeordnung!B103</f>
        <v>5414.9699007377922</v>
      </c>
      <c r="C109" s="15">
        <f t="shared" si="15"/>
        <v>0.15239954929176638</v>
      </c>
      <c r="D109" s="14">
        <f t="shared" si="22"/>
        <v>825.23897230092052</v>
      </c>
      <c r="E109" s="14">
        <f>SUM(D109:$D$136)</f>
        <v>2349.5990962163401</v>
      </c>
      <c r="F109" s="16">
        <f t="shared" si="23"/>
        <v>2.8471741823646775</v>
      </c>
      <c r="G109" s="5"/>
      <c r="H109" s="17">
        <f>Absterbeordnung!C103</f>
        <v>12151.505356099309</v>
      </c>
      <c r="I109" s="18">
        <f t="shared" si="16"/>
        <v>0.15239954929176638</v>
      </c>
      <c r="J109" s="17">
        <f t="shared" si="24"/>
        <v>1851.8839394860199</v>
      </c>
      <c r="K109" s="17">
        <f>SUM($J109:J$136)</f>
        <v>5925.8601363117295</v>
      </c>
      <c r="L109" s="19">
        <f t="shared" si="25"/>
        <v>3.1999090277527968</v>
      </c>
      <c r="N109" s="20">
        <v>95</v>
      </c>
      <c r="O109" s="6">
        <f t="shared" si="17"/>
        <v>95</v>
      </c>
      <c r="P109" s="20">
        <f t="shared" si="18"/>
        <v>5414.9699007377922</v>
      </c>
      <c r="Q109" s="20">
        <f t="shared" si="19"/>
        <v>12151.505356099309</v>
      </c>
      <c r="R109" s="5">
        <f t="shared" si="20"/>
        <v>12151.505356099309</v>
      </c>
      <c r="S109" s="5">
        <f t="shared" si="21"/>
        <v>10027895.791976525</v>
      </c>
      <c r="T109" s="20">
        <f>SUM(S109:$S$136)</f>
        <v>19436683.241493426</v>
      </c>
      <c r="U109" s="6">
        <f t="shared" si="26"/>
        <v>1.9382613904948054</v>
      </c>
    </row>
    <row r="110" spans="1:21" ht="12.5">
      <c r="A110" s="13">
        <v>96</v>
      </c>
      <c r="B110" s="14">
        <f>Absterbeordnung!B104</f>
        <v>3786.347324649345</v>
      </c>
      <c r="C110" s="15">
        <f t="shared" si="15"/>
        <v>0.14941132283506506</v>
      </c>
      <c r="D110" s="14">
        <f t="shared" si="22"/>
        <v>565.72316248886818</v>
      </c>
      <c r="E110" s="14">
        <f>SUM(D110:$D$136)</f>
        <v>1524.36012391542</v>
      </c>
      <c r="F110" s="16">
        <f t="shared" si="23"/>
        <v>2.6945336959672659</v>
      </c>
      <c r="G110" s="5"/>
      <c r="H110" s="17">
        <f>Absterbeordnung!C104</f>
        <v>9059.1595285760795</v>
      </c>
      <c r="I110" s="18">
        <f t="shared" si="16"/>
        <v>0.14941132283506506</v>
      </c>
      <c r="J110" s="17">
        <f t="shared" si="24"/>
        <v>1353.5410089384363</v>
      </c>
      <c r="K110" s="17">
        <f>SUM($J110:J$136)</f>
        <v>4073.9761968257071</v>
      </c>
      <c r="L110" s="19">
        <f t="shared" si="25"/>
        <v>3.0098653605042012</v>
      </c>
      <c r="N110" s="20">
        <v>96</v>
      </c>
      <c r="O110" s="6">
        <f t="shared" si="17"/>
        <v>96</v>
      </c>
      <c r="P110" s="20">
        <f t="shared" si="18"/>
        <v>3786.347324649345</v>
      </c>
      <c r="Q110" s="20">
        <f t="shared" si="19"/>
        <v>9059.1595285760795</v>
      </c>
      <c r="R110" s="5">
        <f t="shared" si="20"/>
        <v>9059.1595285760795</v>
      </c>
      <c r="S110" s="5">
        <f t="shared" si="21"/>
        <v>5124976.3779972233</v>
      </c>
      <c r="T110" s="20">
        <f>SUM(S110:$S$136)</f>
        <v>9408787.4495169073</v>
      </c>
      <c r="U110" s="6">
        <f t="shared" si="26"/>
        <v>1.8358694275960241</v>
      </c>
    </row>
    <row r="111" spans="1:21" ht="12.5">
      <c r="A111" s="13">
        <v>97</v>
      </c>
      <c r="B111" s="14">
        <f>Absterbeordnung!B105</f>
        <v>2563.074948195158</v>
      </c>
      <c r="C111" s="15">
        <f t="shared" ref="C111:C127" si="27">1/(((1+($B$5/100))^A111))</f>
        <v>0.14648168905398534</v>
      </c>
      <c r="D111" s="14">
        <f t="shared" si="22"/>
        <v>375.4435475835827</v>
      </c>
      <c r="E111" s="14">
        <f>SUM(D111:$D$136)</f>
        <v>958.63696142655124</v>
      </c>
      <c r="F111" s="16">
        <f t="shared" si="23"/>
        <v>2.5533451502802449</v>
      </c>
      <c r="G111" s="5"/>
      <c r="H111" s="17">
        <f>Absterbeordnung!C105</f>
        <v>6557.7467162670491</v>
      </c>
      <c r="I111" s="18">
        <f t="shared" ref="I111:I127" si="28">1/(((1+($B$5/100))^A111))</f>
        <v>0.14648168905398534</v>
      </c>
      <c r="J111" s="17">
        <f t="shared" si="24"/>
        <v>960.58981538702335</v>
      </c>
      <c r="K111" s="17">
        <f>SUM($J111:J$136)</f>
        <v>2720.4351878872708</v>
      </c>
      <c r="L111" s="19">
        <f t="shared" si="25"/>
        <v>2.8320466699839022</v>
      </c>
      <c r="N111" s="20">
        <v>97</v>
      </c>
      <c r="O111" s="6">
        <f t="shared" si="17"/>
        <v>97</v>
      </c>
      <c r="P111" s="20">
        <f t="shared" si="18"/>
        <v>2563.074948195158</v>
      </c>
      <c r="Q111" s="20">
        <f t="shared" si="19"/>
        <v>6557.7467162670491</v>
      </c>
      <c r="R111" s="5">
        <f t="shared" si="20"/>
        <v>6557.7467162670491</v>
      </c>
      <c r="S111" s="5">
        <f t="shared" ref="S111:S136" si="29">P111*R111*I111</f>
        <v>2462063.6913098912</v>
      </c>
      <c r="T111" s="20">
        <f>SUM(S111:$S$136)</f>
        <v>4283811.0715196813</v>
      </c>
      <c r="U111" s="6">
        <f t="shared" si="26"/>
        <v>1.7399269915883315</v>
      </c>
    </row>
    <row r="112" spans="1:21" ht="12.5">
      <c r="A112" s="13">
        <v>98</v>
      </c>
      <c r="B112" s="14">
        <f>Absterbeordnung!B106</f>
        <v>1678.6547233215078</v>
      </c>
      <c r="C112" s="15">
        <f t="shared" si="27"/>
        <v>0.14360949907253467</v>
      </c>
      <c r="D112" s="14">
        <f t="shared" si="22"/>
        <v>241.07076393194603</v>
      </c>
      <c r="E112" s="14">
        <f>SUM(D112:$D$136)</f>
        <v>583.19341384296843</v>
      </c>
      <c r="F112" s="16">
        <f t="shared" si="23"/>
        <v>2.4191793493781071</v>
      </c>
      <c r="G112" s="5"/>
      <c r="H112" s="17">
        <f>Absterbeordnung!C106</f>
        <v>4565.7651227568876</v>
      </c>
      <c r="I112" s="18">
        <f t="shared" si="28"/>
        <v>0.14360949907253467</v>
      </c>
      <c r="J112" s="17">
        <f t="shared" si="24"/>
        <v>655.68724216196642</v>
      </c>
      <c r="K112" s="17">
        <f>SUM($J112:J$136)</f>
        <v>1759.845372500248</v>
      </c>
      <c r="L112" s="19">
        <f t="shared" si="25"/>
        <v>2.6839707399180033</v>
      </c>
      <c r="N112" s="20">
        <v>98</v>
      </c>
      <c r="O112" s="6">
        <f t="shared" si="17"/>
        <v>98</v>
      </c>
      <c r="P112" s="20">
        <f t="shared" si="18"/>
        <v>1678.6547233215078</v>
      </c>
      <c r="Q112" s="20">
        <f t="shared" si="19"/>
        <v>4565.7651227568876</v>
      </c>
      <c r="R112" s="5">
        <f t="shared" si="20"/>
        <v>4565.7651227568876</v>
      </c>
      <c r="S112" s="5">
        <f t="shared" si="29"/>
        <v>1100672.4860768383</v>
      </c>
      <c r="T112" s="20">
        <f>SUM(S112:$S$136)</f>
        <v>1821747.3802097905</v>
      </c>
      <c r="U112" s="6">
        <f t="shared" si="26"/>
        <v>1.6551221214796621</v>
      </c>
    </row>
    <row r="113" spans="1:21" ht="12.5">
      <c r="A113" s="13">
        <v>99</v>
      </c>
      <c r="B113" s="14">
        <f>Absterbeordnung!B107</f>
        <v>1051.4327439607082</v>
      </c>
      <c r="C113" s="15">
        <f t="shared" si="27"/>
        <v>0.14079362654170063</v>
      </c>
      <c r="D113" s="14">
        <f t="shared" si="22"/>
        <v>148.03502908691948</v>
      </c>
      <c r="E113" s="14">
        <f>SUM(D113:$D$136)</f>
        <v>342.12264991102262</v>
      </c>
      <c r="F113" s="16">
        <f t="shared" si="23"/>
        <v>2.3110925300669454</v>
      </c>
      <c r="G113" s="5"/>
      <c r="H113" s="17">
        <f>Absterbeordnung!C107</f>
        <v>3061.7008840458379</v>
      </c>
      <c r="I113" s="18">
        <f t="shared" si="28"/>
        <v>0.14079362654170063</v>
      </c>
      <c r="J113" s="17">
        <f t="shared" si="24"/>
        <v>431.06797085074436</v>
      </c>
      <c r="K113" s="17">
        <f>SUM($J113:J$136)</f>
        <v>1104.1581303382816</v>
      </c>
      <c r="L113" s="19">
        <f t="shared" si="25"/>
        <v>2.5614478574205926</v>
      </c>
      <c r="N113" s="20">
        <v>99</v>
      </c>
      <c r="O113" s="6">
        <f t="shared" si="17"/>
        <v>99</v>
      </c>
      <c r="P113" s="20">
        <f t="shared" si="18"/>
        <v>1051.4327439607082</v>
      </c>
      <c r="Q113" s="20">
        <f t="shared" si="19"/>
        <v>3061.7008840458379</v>
      </c>
      <c r="R113" s="5">
        <f t="shared" si="20"/>
        <v>3061.7008840458379</v>
      </c>
      <c r="S113" s="5">
        <f t="shared" si="29"/>
        <v>453238.97942517273</v>
      </c>
      <c r="T113" s="20">
        <f>SUM(S113:$S$136)</f>
        <v>721074.89413295186</v>
      </c>
      <c r="U113" s="6">
        <f t="shared" si="26"/>
        <v>1.5909375117018094</v>
      </c>
    </row>
    <row r="114" spans="1:21" ht="12.5">
      <c r="A114" s="13">
        <v>100</v>
      </c>
      <c r="B114" s="14">
        <f>Absterbeordnung!B108</f>
        <v>635.32902876385492</v>
      </c>
      <c r="C114" s="15">
        <f t="shared" si="27"/>
        <v>0.13803296719774574</v>
      </c>
      <c r="D114" s="14">
        <f t="shared" si="22"/>
        <v>87.696350987136853</v>
      </c>
      <c r="E114" s="14">
        <f>SUM(D114:$D$136)</f>
        <v>194.08762082410314</v>
      </c>
      <c r="F114" s="16">
        <f t="shared" si="23"/>
        <v>2.2131778419443195</v>
      </c>
      <c r="G114" s="5"/>
      <c r="H114" s="17">
        <f>Absterbeordnung!C108</f>
        <v>1992.8243125442434</v>
      </c>
      <c r="I114" s="18">
        <f t="shared" si="28"/>
        <v>0.13803296719774574</v>
      </c>
      <c r="J114" s="17">
        <f t="shared" si="24"/>
        <v>275.07545296428975</v>
      </c>
      <c r="K114" s="17">
        <f>SUM($J114:J$136)</f>
        <v>673.09015948753745</v>
      </c>
      <c r="L114" s="19">
        <f t="shared" si="25"/>
        <v>2.4469292051839968</v>
      </c>
      <c r="N114" s="20">
        <v>100</v>
      </c>
      <c r="O114" s="6">
        <f t="shared" si="17"/>
        <v>100</v>
      </c>
      <c r="P114" s="20">
        <f t="shared" si="18"/>
        <v>635.32902876385492</v>
      </c>
      <c r="Q114" s="20">
        <f t="shared" si="19"/>
        <v>1992.8243125442434</v>
      </c>
      <c r="R114" s="5">
        <f t="shared" si="20"/>
        <v>1992.8243125442434</v>
      </c>
      <c r="S114" s="5">
        <f t="shared" si="29"/>
        <v>174763.42036857965</v>
      </c>
      <c r="T114" s="20">
        <f>SUM(S114:$S$136)</f>
        <v>267835.91470777901</v>
      </c>
      <c r="U114" s="6">
        <f t="shared" si="26"/>
        <v>1.5325627876984071</v>
      </c>
    </row>
    <row r="115" spans="1:21" ht="12.5">
      <c r="A115" s="13">
        <v>101</v>
      </c>
      <c r="B115" s="14">
        <f>Absterbeordnung!B109</f>
        <v>369.6</v>
      </c>
      <c r="C115" s="15">
        <f t="shared" si="27"/>
        <v>0.13532643842916248</v>
      </c>
      <c r="D115" s="14">
        <f t="shared" si="22"/>
        <v>50.016651643418456</v>
      </c>
      <c r="E115" s="14">
        <f>SUM(D115:$D$136)</f>
        <v>106.39126983696629</v>
      </c>
      <c r="F115" s="16">
        <f t="shared" si="23"/>
        <v>2.1271169968645034</v>
      </c>
      <c r="G115" s="5"/>
      <c r="H115" s="17">
        <f>Absterbeordnung!C109</f>
        <v>1257.8</v>
      </c>
      <c r="I115" s="18">
        <f t="shared" si="28"/>
        <v>0.13532643842916248</v>
      </c>
      <c r="J115" s="17">
        <f t="shared" si="24"/>
        <v>170.21359425620057</v>
      </c>
      <c r="K115" s="17">
        <f>SUM($J115:J$136)</f>
        <v>398.01470652324747</v>
      </c>
      <c r="L115" s="19">
        <f t="shared" si="25"/>
        <v>2.3383250219378322</v>
      </c>
      <c r="N115" s="20">
        <v>101</v>
      </c>
      <c r="O115" s="6">
        <f t="shared" si="17"/>
        <v>101</v>
      </c>
      <c r="P115" s="20">
        <f t="shared" si="18"/>
        <v>369.6</v>
      </c>
      <c r="Q115" s="20">
        <f t="shared" si="19"/>
        <v>1257.8</v>
      </c>
      <c r="R115" s="5">
        <f t="shared" si="20"/>
        <v>1257.8</v>
      </c>
      <c r="S115" s="5">
        <f t="shared" si="29"/>
        <v>62910.944437091726</v>
      </c>
      <c r="T115" s="20">
        <f>SUM(S115:$S$136)</f>
        <v>93072.494339199373</v>
      </c>
      <c r="U115" s="6">
        <f t="shared" si="26"/>
        <v>1.4794324766856413</v>
      </c>
    </row>
    <row r="116" spans="1:21" ht="12.5">
      <c r="A116" s="21">
        <v>102</v>
      </c>
      <c r="B116" s="14">
        <f>Absterbeordnung!B110</f>
        <v>207.1</v>
      </c>
      <c r="C116" s="15">
        <f t="shared" si="27"/>
        <v>0.13267297885212007</v>
      </c>
      <c r="D116" s="14">
        <f t="shared" si="22"/>
        <v>27.476573920274063</v>
      </c>
      <c r="E116" s="14">
        <f>SUM(D116:$D$136)</f>
        <v>56.374618193547803</v>
      </c>
      <c r="F116" s="16">
        <f t="shared" si="23"/>
        <v>2.0517339009268118</v>
      </c>
      <c r="G116" s="5"/>
      <c r="H116" s="17">
        <f>Absterbeordnung!C110</f>
        <v>765.7</v>
      </c>
      <c r="I116" s="18">
        <f t="shared" si="28"/>
        <v>0.13267297885212007</v>
      </c>
      <c r="J116" s="17">
        <f t="shared" si="24"/>
        <v>101.58769990706834</v>
      </c>
      <c r="K116" s="17">
        <f>SUM($J116:J$136)</f>
        <v>227.80111226704696</v>
      </c>
      <c r="L116" s="19">
        <f t="shared" si="25"/>
        <v>2.2424084064846208</v>
      </c>
      <c r="N116" s="6">
        <v>102</v>
      </c>
      <c r="O116" s="6">
        <f t="shared" si="17"/>
        <v>102</v>
      </c>
      <c r="P116" s="20">
        <f t="shared" si="18"/>
        <v>207.1</v>
      </c>
      <c r="Q116" s="20">
        <f t="shared" si="19"/>
        <v>765.7</v>
      </c>
      <c r="R116" s="5">
        <f t="shared" si="20"/>
        <v>765.7</v>
      </c>
      <c r="S116" s="5">
        <f t="shared" si="29"/>
        <v>21038.812650753851</v>
      </c>
      <c r="T116" s="20">
        <f>SUM(S116:$S$136)</f>
        <v>30161.549902107661</v>
      </c>
      <c r="U116" s="6">
        <f t="shared" si="26"/>
        <v>1.4336146436964887</v>
      </c>
    </row>
    <row r="117" spans="1:21" ht="12.5">
      <c r="A117" s="21">
        <v>103</v>
      </c>
      <c r="B117" s="14">
        <f>Absterbeordnung!B111</f>
        <v>111.9</v>
      </c>
      <c r="C117" s="15">
        <f t="shared" si="27"/>
        <v>0.13007154789423539</v>
      </c>
      <c r="D117" s="14">
        <f t="shared" si="22"/>
        <v>14.55500620936494</v>
      </c>
      <c r="E117" s="14">
        <f>SUM(D117:$D$136)</f>
        <v>28.898044273273751</v>
      </c>
      <c r="F117" s="16">
        <f t="shared" si="23"/>
        <v>1.9854367533474671</v>
      </c>
      <c r="G117" s="5"/>
      <c r="H117" s="17">
        <f>Absterbeordnung!C111</f>
        <v>449.6</v>
      </c>
      <c r="I117" s="18">
        <f t="shared" si="28"/>
        <v>0.13007154789423539</v>
      </c>
      <c r="J117" s="17">
        <f t="shared" si="24"/>
        <v>58.480167933248232</v>
      </c>
      <c r="K117" s="17">
        <f>SUM($J117:J$136)</f>
        <v>126.21341235997858</v>
      </c>
      <c r="L117" s="19">
        <f t="shared" si="25"/>
        <v>2.1582258878607186</v>
      </c>
      <c r="N117" s="6">
        <v>103</v>
      </c>
      <c r="O117" s="6">
        <f t="shared" si="17"/>
        <v>103</v>
      </c>
      <c r="P117" s="20">
        <f t="shared" si="18"/>
        <v>111.9</v>
      </c>
      <c r="Q117" s="20">
        <f t="shared" si="19"/>
        <v>449.6</v>
      </c>
      <c r="R117" s="5">
        <f t="shared" si="20"/>
        <v>449.6</v>
      </c>
      <c r="S117" s="5">
        <f t="shared" si="29"/>
        <v>6543.9307917304777</v>
      </c>
      <c r="T117" s="20">
        <f>SUM(S117:$S$136)</f>
        <v>9122.737251353803</v>
      </c>
      <c r="U117" s="6">
        <f t="shared" si="26"/>
        <v>1.3940760594354307</v>
      </c>
    </row>
    <row r="118" spans="1:21" ht="12.5">
      <c r="A118" s="21">
        <v>104</v>
      </c>
      <c r="B118" s="14">
        <f>Absterbeordnung!B112</f>
        <v>58.3</v>
      </c>
      <c r="C118" s="15">
        <f t="shared" si="27"/>
        <v>0.12752112538650526</v>
      </c>
      <c r="D118" s="14">
        <f t="shared" si="22"/>
        <v>7.4344816100332558</v>
      </c>
      <c r="E118" s="14">
        <f>SUM(D118:$D$136)</f>
        <v>14.343038063908809</v>
      </c>
      <c r="F118" s="16">
        <f t="shared" si="23"/>
        <v>1.9292586647268133</v>
      </c>
      <c r="G118" s="5"/>
      <c r="H118" s="17">
        <f>Absterbeordnung!C112</f>
        <v>254.9</v>
      </c>
      <c r="I118" s="18">
        <f t="shared" si="28"/>
        <v>0.12752112538650526</v>
      </c>
      <c r="J118" s="17">
        <f t="shared" si="24"/>
        <v>32.505134861020188</v>
      </c>
      <c r="K118" s="17">
        <f>SUM($J118:J$136)</f>
        <v>67.733244426730352</v>
      </c>
      <c r="L118" s="19">
        <f t="shared" si="25"/>
        <v>2.0837706016705484</v>
      </c>
      <c r="N118" s="6">
        <v>104</v>
      </c>
      <c r="O118" s="6">
        <f t="shared" si="17"/>
        <v>104</v>
      </c>
      <c r="P118" s="20">
        <f t="shared" si="18"/>
        <v>58.3</v>
      </c>
      <c r="Q118" s="20">
        <f t="shared" si="19"/>
        <v>254.9</v>
      </c>
      <c r="R118" s="5">
        <f t="shared" si="20"/>
        <v>254.9</v>
      </c>
      <c r="S118" s="5">
        <f t="shared" si="29"/>
        <v>1895.0493623974771</v>
      </c>
      <c r="T118" s="20">
        <f>SUM(S118:$S$136)</f>
        <v>2578.8064596233257</v>
      </c>
      <c r="U118" s="6">
        <f t="shared" si="26"/>
        <v>1.3608122884782323</v>
      </c>
    </row>
    <row r="119" spans="1:21" ht="12.5">
      <c r="A119" s="21">
        <v>105</v>
      </c>
      <c r="B119" s="14">
        <f>Absterbeordnung!B113</f>
        <v>29.4</v>
      </c>
      <c r="C119" s="15">
        <f t="shared" si="27"/>
        <v>0.12502071116324046</v>
      </c>
      <c r="D119" s="14">
        <f t="shared" si="22"/>
        <v>3.6756089081992691</v>
      </c>
      <c r="E119" s="14">
        <f>SUM(D119:$D$136)</f>
        <v>6.9085564538755557</v>
      </c>
      <c r="F119" s="16">
        <f t="shared" si="23"/>
        <v>1.8795678828790714</v>
      </c>
      <c r="G119" s="5"/>
      <c r="H119" s="17">
        <f>Absterbeordnung!C113</f>
        <v>139.6</v>
      </c>
      <c r="I119" s="18">
        <f t="shared" si="28"/>
        <v>0.12502071116324046</v>
      </c>
      <c r="J119" s="17">
        <f t="shared" si="24"/>
        <v>17.452891278388368</v>
      </c>
      <c r="K119" s="17">
        <f>SUM($J119:J$136)</f>
        <v>35.228109565710177</v>
      </c>
      <c r="L119" s="19">
        <f t="shared" si="25"/>
        <v>2.0184684018133185</v>
      </c>
      <c r="N119" s="6">
        <v>105</v>
      </c>
      <c r="O119" s="6">
        <f t="shared" si="17"/>
        <v>105</v>
      </c>
      <c r="P119" s="20">
        <f t="shared" si="18"/>
        <v>29.4</v>
      </c>
      <c r="Q119" s="20">
        <f t="shared" si="19"/>
        <v>139.6</v>
      </c>
      <c r="R119" s="5">
        <f t="shared" si="20"/>
        <v>139.6</v>
      </c>
      <c r="S119" s="5">
        <f t="shared" si="29"/>
        <v>513.11500358461797</v>
      </c>
      <c r="T119" s="20">
        <f>SUM(S119:$S$136)</f>
        <v>683.75709722584918</v>
      </c>
      <c r="U119" s="6">
        <f t="shared" si="26"/>
        <v>1.3325611070600678</v>
      </c>
    </row>
    <row r="120" spans="1:21" ht="12.5">
      <c r="A120" s="21">
        <v>106</v>
      </c>
      <c r="B120" s="14">
        <f>Absterbeordnung!B114</f>
        <v>14.4</v>
      </c>
      <c r="C120" s="15">
        <f t="shared" si="27"/>
        <v>0.12256932466984359</v>
      </c>
      <c r="D120" s="14">
        <f t="shared" si="22"/>
        <v>1.7649982752457478</v>
      </c>
      <c r="E120" s="14">
        <f>SUM(D120:$D$136)</f>
        <v>3.2329475456762862</v>
      </c>
      <c r="F120" s="16">
        <f t="shared" si="23"/>
        <v>1.8317001160956659</v>
      </c>
      <c r="G120" s="5"/>
      <c r="H120" s="17">
        <f>Absterbeordnung!C114</f>
        <v>74</v>
      </c>
      <c r="I120" s="18">
        <f t="shared" si="28"/>
        <v>0.12256932466984359</v>
      </c>
      <c r="J120" s="17">
        <f t="shared" si="24"/>
        <v>9.0701300255684263</v>
      </c>
      <c r="K120" s="17">
        <f>SUM($J120:J$136)</f>
        <v>17.775218287321806</v>
      </c>
      <c r="L120" s="19">
        <f t="shared" si="25"/>
        <v>1.9597534144730004</v>
      </c>
      <c r="N120" s="6">
        <v>106</v>
      </c>
      <c r="O120" s="6">
        <f t="shared" si="17"/>
        <v>106</v>
      </c>
      <c r="P120" s="20">
        <f t="shared" si="18"/>
        <v>14.4</v>
      </c>
      <c r="Q120" s="20">
        <f t="shared" si="19"/>
        <v>74</v>
      </c>
      <c r="R120" s="5">
        <f t="shared" si="20"/>
        <v>74</v>
      </c>
      <c r="S120" s="5">
        <f t="shared" si="29"/>
        <v>130.60987236818534</v>
      </c>
      <c r="T120" s="20">
        <f>SUM(S120:$S$136)</f>
        <v>170.64209364123104</v>
      </c>
      <c r="U120" s="6">
        <f t="shared" si="26"/>
        <v>1.3065022616375894</v>
      </c>
    </row>
    <row r="121" spans="1:21" ht="12.5">
      <c r="A121" s="21">
        <v>107</v>
      </c>
      <c r="B121" s="14">
        <f>Absterbeordnung!B115</f>
        <v>6.8</v>
      </c>
      <c r="C121" s="15">
        <f t="shared" si="27"/>
        <v>0.12016600457827803</v>
      </c>
      <c r="D121" s="14">
        <f t="shared" si="22"/>
        <v>0.81712883113229062</v>
      </c>
      <c r="E121" s="14">
        <f>SUM(D121:$D$136)</f>
        <v>1.4679492704305379</v>
      </c>
      <c r="F121" s="16">
        <f t="shared" si="23"/>
        <v>1.7964722507666377</v>
      </c>
      <c r="G121" s="5"/>
      <c r="H121" s="17">
        <f>Absterbeordnung!C115</f>
        <v>38</v>
      </c>
      <c r="I121" s="18">
        <f t="shared" si="28"/>
        <v>0.12016600457827803</v>
      </c>
      <c r="J121" s="17">
        <f t="shared" si="24"/>
        <v>4.5663081739745648</v>
      </c>
      <c r="K121" s="17">
        <f>SUM($J121:J$136)</f>
        <v>8.705088261753378</v>
      </c>
      <c r="L121" s="19">
        <f t="shared" si="25"/>
        <v>1.9063733611690017</v>
      </c>
      <c r="N121" s="6">
        <v>107</v>
      </c>
      <c r="O121" s="6">
        <f t="shared" si="17"/>
        <v>107</v>
      </c>
      <c r="P121" s="20">
        <f t="shared" si="18"/>
        <v>6.8</v>
      </c>
      <c r="Q121" s="20">
        <f t="shared" si="19"/>
        <v>38</v>
      </c>
      <c r="R121" s="5">
        <f t="shared" si="20"/>
        <v>38</v>
      </c>
      <c r="S121" s="5">
        <f t="shared" si="29"/>
        <v>31.050895583027039</v>
      </c>
      <c r="T121" s="20">
        <f>SUM(S121:$S$136)</f>
        <v>40.032221273045749</v>
      </c>
      <c r="U121" s="6">
        <f t="shared" si="26"/>
        <v>1.2892453026355883</v>
      </c>
    </row>
    <row r="122" spans="1:21" ht="12.5">
      <c r="A122" s="21">
        <v>108</v>
      </c>
      <c r="B122" s="14">
        <f>Absterbeordnung!B116</f>
        <v>3.2</v>
      </c>
      <c r="C122" s="15">
        <f t="shared" si="27"/>
        <v>0.11780980841007649</v>
      </c>
      <c r="D122" s="14">
        <f t="shared" si="22"/>
        <v>0.37699138691224476</v>
      </c>
      <c r="E122" s="14">
        <f>SUM(D122:$D$136)</f>
        <v>0.65082043929824729</v>
      </c>
      <c r="F122" s="16">
        <f t="shared" si="23"/>
        <v>1.7263536035366873</v>
      </c>
      <c r="G122" s="5"/>
      <c r="H122" s="17">
        <f>Absterbeordnung!C116</f>
        <v>18.899999999999999</v>
      </c>
      <c r="I122" s="18">
        <f t="shared" si="28"/>
        <v>0.11780980841007649</v>
      </c>
      <c r="J122" s="17">
        <f t="shared" si="24"/>
        <v>2.2266053789504454</v>
      </c>
      <c r="K122" s="17">
        <f>SUM($J122:J$136)</f>
        <v>4.1387800877788132</v>
      </c>
      <c r="L122" s="19">
        <f t="shared" si="25"/>
        <v>1.8587847343338897</v>
      </c>
      <c r="N122" s="6">
        <v>108</v>
      </c>
      <c r="O122" s="6">
        <f t="shared" si="17"/>
        <v>108</v>
      </c>
      <c r="P122" s="20">
        <f t="shared" si="18"/>
        <v>3.2</v>
      </c>
      <c r="Q122" s="20">
        <f t="shared" si="19"/>
        <v>18.899999999999999</v>
      </c>
      <c r="R122" s="5">
        <f t="shared" si="20"/>
        <v>18.899999999999999</v>
      </c>
      <c r="S122" s="5">
        <f t="shared" si="29"/>
        <v>7.1251372126414259</v>
      </c>
      <c r="T122" s="20">
        <f>SUM(S122:$S$136)</f>
        <v>8.9813256900187124</v>
      </c>
      <c r="U122" s="6">
        <f t="shared" si="26"/>
        <v>1.2605126641047748</v>
      </c>
    </row>
    <row r="123" spans="1:21" ht="12.5">
      <c r="A123" s="21">
        <v>109</v>
      </c>
      <c r="B123" s="14">
        <f>Absterbeordnung!B117</f>
        <v>1.4</v>
      </c>
      <c r="C123" s="15">
        <f t="shared" si="27"/>
        <v>0.11549981216674166</v>
      </c>
      <c r="D123" s="14">
        <f t="shared" si="22"/>
        <v>0.16169973703343832</v>
      </c>
      <c r="E123" s="14">
        <f>SUM(D123:$D$136)</f>
        <v>0.27382905238600247</v>
      </c>
      <c r="F123" s="16">
        <f t="shared" si="23"/>
        <v>1.6934415442455335</v>
      </c>
      <c r="G123" s="5"/>
      <c r="H123" s="17">
        <f>Absterbeordnung!C117</f>
        <v>9.1999999999999993</v>
      </c>
      <c r="I123" s="18">
        <f t="shared" si="28"/>
        <v>0.11549981216674166</v>
      </c>
      <c r="J123" s="17">
        <f t="shared" si="24"/>
        <v>1.0625982719340232</v>
      </c>
      <c r="K123" s="17">
        <f>SUM($J123:J$136)</f>
        <v>1.9121747088283676</v>
      </c>
      <c r="L123" s="19">
        <f t="shared" si="25"/>
        <v>1.7995274030966</v>
      </c>
      <c r="N123" s="6">
        <v>109</v>
      </c>
      <c r="O123" s="6">
        <f t="shared" si="17"/>
        <v>109</v>
      </c>
      <c r="P123" s="20">
        <f t="shared" si="18"/>
        <v>1.4</v>
      </c>
      <c r="Q123" s="20">
        <f t="shared" si="19"/>
        <v>9.1999999999999993</v>
      </c>
      <c r="R123" s="5">
        <f t="shared" si="20"/>
        <v>9.1999999999999993</v>
      </c>
      <c r="S123" s="5">
        <f t="shared" si="29"/>
        <v>1.4876375807076323</v>
      </c>
      <c r="T123" s="20">
        <f>SUM(S123:$S$136)</f>
        <v>1.8561884773772861</v>
      </c>
      <c r="U123" s="6">
        <f t="shared" si="26"/>
        <v>1.247742394686173</v>
      </c>
    </row>
    <row r="124" spans="1:21" ht="12.5">
      <c r="A124" s="21">
        <v>110</v>
      </c>
      <c r="B124" s="14">
        <f>Absterbeordnung!B118</f>
        <v>0.6</v>
      </c>
      <c r="C124" s="15">
        <f t="shared" si="27"/>
        <v>0.11323510996739378</v>
      </c>
      <c r="D124" s="14">
        <f t="shared" si="22"/>
        <v>6.7941065980436269E-2</v>
      </c>
      <c r="E124" s="14">
        <f>SUM(D124:$D$136)</f>
        <v>0.11212931535256419</v>
      </c>
      <c r="F124" s="16">
        <f t="shared" si="23"/>
        <v>1.6503908753043703</v>
      </c>
      <c r="G124" s="5"/>
      <c r="H124" s="17">
        <f>Absterbeordnung!C118</f>
        <v>4.3</v>
      </c>
      <c r="I124" s="18">
        <f t="shared" si="28"/>
        <v>0.11323510996739378</v>
      </c>
      <c r="J124" s="17">
        <f t="shared" si="24"/>
        <v>0.48691097285979323</v>
      </c>
      <c r="K124" s="17">
        <f>SUM($J124:J$136)</f>
        <v>0.84957643689434448</v>
      </c>
      <c r="L124" s="19">
        <f t="shared" si="25"/>
        <v>1.7448291048043012</v>
      </c>
      <c r="N124" s="6">
        <v>110</v>
      </c>
      <c r="O124" s="6">
        <f t="shared" si="17"/>
        <v>110</v>
      </c>
      <c r="P124" s="20">
        <f t="shared" si="18"/>
        <v>0.6</v>
      </c>
      <c r="Q124" s="20">
        <f t="shared" si="19"/>
        <v>4.3</v>
      </c>
      <c r="R124" s="5">
        <f t="shared" si="20"/>
        <v>4.3</v>
      </c>
      <c r="S124" s="5">
        <f t="shared" si="29"/>
        <v>0.29214658371587587</v>
      </c>
      <c r="T124" s="20">
        <f>SUM(S124:$S$136)</f>
        <v>0.36855089666965368</v>
      </c>
      <c r="U124" s="6">
        <f t="shared" si="26"/>
        <v>1.2615273195461496</v>
      </c>
    </row>
    <row r="125" spans="1:21" ht="12.5">
      <c r="A125" s="21">
        <v>111</v>
      </c>
      <c r="B125" s="14">
        <f>Absterbeordnung!B119</f>
        <v>0.3</v>
      </c>
      <c r="C125" s="15">
        <f t="shared" si="27"/>
        <v>0.11101481369352335</v>
      </c>
      <c r="D125" s="14">
        <f t="shared" si="22"/>
        <v>3.3304444108057003E-2</v>
      </c>
      <c r="E125" s="14">
        <f>SUM(D125:$D$136)</f>
        <v>4.4188249372127918E-2</v>
      </c>
      <c r="F125" s="16">
        <f t="shared" si="23"/>
        <v>1.326797385620915</v>
      </c>
      <c r="G125" s="25"/>
      <c r="H125" s="17">
        <f>Absterbeordnung!C119</f>
        <v>2</v>
      </c>
      <c r="I125" s="18">
        <f t="shared" si="28"/>
        <v>0.11101481369352335</v>
      </c>
      <c r="J125" s="17">
        <f t="shared" si="24"/>
        <v>0.22202962738704671</v>
      </c>
      <c r="K125" s="17">
        <f>SUM($J125:J$136)</f>
        <v>0.3626654640345513</v>
      </c>
      <c r="L125" s="19">
        <f t="shared" si="25"/>
        <v>1.6334102268358324</v>
      </c>
      <c r="N125" s="6">
        <v>111</v>
      </c>
      <c r="O125" s="6">
        <f t="shared" si="17"/>
        <v>111</v>
      </c>
      <c r="P125" s="20">
        <f t="shared" si="18"/>
        <v>0.3</v>
      </c>
      <c r="Q125" s="20">
        <f t="shared" si="19"/>
        <v>2</v>
      </c>
      <c r="R125" s="5">
        <f t="shared" si="20"/>
        <v>2</v>
      </c>
      <c r="S125" s="5">
        <f t="shared" si="29"/>
        <v>6.6608888216114007E-2</v>
      </c>
      <c r="T125" s="20">
        <f>SUM(S125:$S$136)</f>
        <v>7.6404312953777836E-2</v>
      </c>
      <c r="U125" s="6">
        <f t="shared" si="26"/>
        <v>1.1470588235294119</v>
      </c>
    </row>
    <row r="126" spans="1:21" ht="12.5">
      <c r="A126" s="21">
        <v>112</v>
      </c>
      <c r="B126" s="14">
        <f>Absterbeordnung!B120</f>
        <v>0.1</v>
      </c>
      <c r="C126" s="15">
        <f t="shared" si="27"/>
        <v>0.10883805264070914</v>
      </c>
      <c r="D126" s="14">
        <f t="shared" si="22"/>
        <v>1.0883805264070914E-2</v>
      </c>
      <c r="E126" s="14">
        <f>SUM(D126:$D$136)</f>
        <v>1.0883805264070914E-2</v>
      </c>
      <c r="F126" s="16">
        <f t="shared" si="23"/>
        <v>1</v>
      </c>
      <c r="G126" s="5"/>
      <c r="H126" s="17">
        <f>Absterbeordnung!C120</f>
        <v>0.9</v>
      </c>
      <c r="I126" s="18">
        <f t="shared" si="28"/>
        <v>0.10883805264070914</v>
      </c>
      <c r="J126" s="17">
        <f t="shared" si="24"/>
        <v>9.7954247376638229E-2</v>
      </c>
      <c r="K126" s="17">
        <f>SUM($J126:J$136)</f>
        <v>0.14063583664750456</v>
      </c>
      <c r="L126" s="19">
        <f t="shared" si="25"/>
        <v>1.4357298474945535</v>
      </c>
      <c r="N126" s="6">
        <v>112</v>
      </c>
      <c r="O126" s="6">
        <f t="shared" si="17"/>
        <v>112</v>
      </c>
      <c r="P126" s="20">
        <f t="shared" si="18"/>
        <v>0.1</v>
      </c>
      <c r="Q126" s="20">
        <f t="shared" si="19"/>
        <v>0.9</v>
      </c>
      <c r="R126" s="5">
        <f t="shared" si="20"/>
        <v>0.9</v>
      </c>
      <c r="S126" s="5">
        <f t="shared" si="29"/>
        <v>9.7954247376638246E-3</v>
      </c>
      <c r="T126" s="20">
        <f>SUM(S126:$S$136)</f>
        <v>9.7954247376638246E-3</v>
      </c>
      <c r="U126" s="6">
        <f t="shared" si="26"/>
        <v>1</v>
      </c>
    </row>
    <row r="127" spans="1:21" ht="12.5">
      <c r="A127" s="26">
        <v>113</v>
      </c>
      <c r="B127" s="14">
        <f>Absterbeordnung!B121</f>
        <v>0</v>
      </c>
      <c r="C127" s="15">
        <f t="shared" si="27"/>
        <v>0.10670397317716583</v>
      </c>
      <c r="D127" s="14">
        <f t="shared" si="22"/>
        <v>0</v>
      </c>
      <c r="E127" s="14">
        <f>SUM(D127:$D$136)</f>
        <v>0</v>
      </c>
      <c r="F127" s="16" t="e">
        <f t="shared" si="23"/>
        <v>#DIV/0!</v>
      </c>
      <c r="G127" s="27"/>
      <c r="H127" s="17">
        <f>Absterbeordnung!C121</f>
        <v>0.4</v>
      </c>
      <c r="I127" s="18">
        <f t="shared" si="28"/>
        <v>0.10670397317716583</v>
      </c>
      <c r="J127" s="17">
        <f t="shared" si="24"/>
        <v>4.2681589270866335E-2</v>
      </c>
      <c r="K127" s="17">
        <f>SUM($J127:J$136)</f>
        <v>4.2681589270866335E-2</v>
      </c>
      <c r="L127" s="19">
        <f t="shared" si="25"/>
        <v>1</v>
      </c>
      <c r="N127" s="28">
        <v>113</v>
      </c>
      <c r="O127" s="6">
        <f t="shared" si="17"/>
        <v>113</v>
      </c>
      <c r="P127" s="20">
        <f t="shared" si="18"/>
        <v>0</v>
      </c>
      <c r="Q127" s="20">
        <f t="shared" si="19"/>
        <v>0.4</v>
      </c>
      <c r="R127" s="5">
        <f t="shared" si="20"/>
        <v>0.4</v>
      </c>
      <c r="S127" s="5">
        <f t="shared" si="29"/>
        <v>0</v>
      </c>
      <c r="T127" s="20">
        <f>SUM(S127:$S$136)</f>
        <v>0</v>
      </c>
      <c r="U127" s="6" t="e">
        <f t="shared" si="26"/>
        <v>#DIV/0!</v>
      </c>
    </row>
    <row r="128" spans="1:21" ht="12.5">
      <c r="A128" s="21">
        <v>114</v>
      </c>
      <c r="B128" s="14">
        <f>Absterbeordnung!B122</f>
        <v>0</v>
      </c>
      <c r="C128" s="15">
        <f t="shared" ref="C128:C134" si="30">1/(((1+($B$5/100))^A128))</f>
        <v>0.10461173840898609</v>
      </c>
      <c r="D128" s="14">
        <f t="shared" ref="D128:D134" si="31">B128*C128</f>
        <v>0</v>
      </c>
      <c r="E128" s="14">
        <f>SUM(D128:$D$136)</f>
        <v>0</v>
      </c>
      <c r="F128" s="16" t="e">
        <f t="shared" ref="F128:F134" si="32">E128/D128</f>
        <v>#DIV/0!</v>
      </c>
      <c r="G128" s="27"/>
      <c r="H128" s="17">
        <f>Absterbeordnung!C122</f>
        <v>0</v>
      </c>
      <c r="I128" s="18">
        <f t="shared" ref="I128:I134" si="33">1/(((1+($B$5/100))^A128))</f>
        <v>0.10461173840898609</v>
      </c>
      <c r="J128" s="17">
        <f t="shared" ref="J128:J134" si="34">H128*I128</f>
        <v>0</v>
      </c>
      <c r="K128" s="17">
        <f>SUM($J128:J$136)</f>
        <v>0</v>
      </c>
      <c r="L128" s="19" t="e">
        <f t="shared" ref="L128:L134" si="35">K128/J128</f>
        <v>#DIV/0!</v>
      </c>
      <c r="N128" s="6">
        <v>114</v>
      </c>
      <c r="O128" s="6">
        <f t="shared" si="17"/>
        <v>114</v>
      </c>
      <c r="P128" s="20">
        <f t="shared" ref="P128:P134" si="36">B128</f>
        <v>0</v>
      </c>
      <c r="Q128" s="20">
        <f t="shared" ref="Q128:Q134" si="37">H128</f>
        <v>0</v>
      </c>
      <c r="R128" s="5">
        <f t="shared" si="20"/>
        <v>0</v>
      </c>
      <c r="S128" s="5">
        <f t="shared" si="29"/>
        <v>0</v>
      </c>
      <c r="T128" s="20">
        <f>SUM(S128:$S$136)</f>
        <v>0</v>
      </c>
      <c r="U128" s="6" t="e">
        <f t="shared" ref="U128:U134" si="38">T128/S128</f>
        <v>#DIV/0!</v>
      </c>
    </row>
    <row r="129" spans="1:21" ht="12.5">
      <c r="A129" s="21">
        <v>115</v>
      </c>
      <c r="B129" s="14">
        <f>Absterbeordnung!B123</f>
        <v>0</v>
      </c>
      <c r="C129" s="15">
        <f t="shared" si="30"/>
        <v>0.10256052785194716</v>
      </c>
      <c r="D129" s="14">
        <f t="shared" si="31"/>
        <v>0</v>
      </c>
      <c r="E129" s="14">
        <f>SUM(D129:$D$136)</f>
        <v>0</v>
      </c>
      <c r="F129" s="16" t="e">
        <f t="shared" si="32"/>
        <v>#DIV/0!</v>
      </c>
      <c r="G129" s="27"/>
      <c r="H129" s="17">
        <f>Absterbeordnung!C123</f>
        <v>0</v>
      </c>
      <c r="I129" s="18">
        <f t="shared" si="33"/>
        <v>0.10256052785194716</v>
      </c>
      <c r="J129" s="17">
        <f t="shared" si="34"/>
        <v>0</v>
      </c>
      <c r="K129" s="17">
        <f>SUM($J129:J$136)</f>
        <v>0</v>
      </c>
      <c r="L129" s="19" t="e">
        <f t="shared" si="35"/>
        <v>#DIV/0!</v>
      </c>
      <c r="N129" s="6">
        <v>115</v>
      </c>
      <c r="O129" s="6">
        <f t="shared" si="17"/>
        <v>115</v>
      </c>
      <c r="P129" s="20">
        <f t="shared" si="36"/>
        <v>0</v>
      </c>
      <c r="Q129" s="20">
        <f t="shared" si="37"/>
        <v>0</v>
      </c>
      <c r="R129" s="5">
        <f t="shared" si="20"/>
        <v>0</v>
      </c>
      <c r="S129" s="5">
        <f t="shared" si="29"/>
        <v>0</v>
      </c>
      <c r="T129" s="20">
        <f>SUM(S129:$S$136)</f>
        <v>0</v>
      </c>
      <c r="U129" s="6" t="e">
        <f t="shared" si="38"/>
        <v>#DIV/0!</v>
      </c>
    </row>
    <row r="130" spans="1:21" ht="12.5">
      <c r="A130" s="21">
        <v>116</v>
      </c>
      <c r="B130" s="14">
        <f>Absterbeordnung!B124</f>
        <v>0</v>
      </c>
      <c r="C130" s="15">
        <f t="shared" si="30"/>
        <v>0.1005495371097521</v>
      </c>
      <c r="D130" s="14">
        <f t="shared" si="31"/>
        <v>0</v>
      </c>
      <c r="E130" s="14">
        <f>SUM(D130:$D$136)</f>
        <v>0</v>
      </c>
      <c r="F130" s="16" t="e">
        <f t="shared" si="32"/>
        <v>#DIV/0!</v>
      </c>
      <c r="G130" s="27"/>
      <c r="H130" s="17">
        <f>Absterbeordnung!C124</f>
        <v>0</v>
      </c>
      <c r="I130" s="18">
        <f t="shared" si="33"/>
        <v>0.1005495371097521</v>
      </c>
      <c r="J130" s="17">
        <f t="shared" si="34"/>
        <v>0</v>
      </c>
      <c r="K130" s="17">
        <f>SUM($J130:J$136)</f>
        <v>0</v>
      </c>
      <c r="L130" s="19" t="e">
        <f t="shared" si="35"/>
        <v>#DIV/0!</v>
      </c>
      <c r="N130" s="28">
        <v>116</v>
      </c>
      <c r="O130" s="6">
        <f t="shared" si="17"/>
        <v>116</v>
      </c>
      <c r="P130" s="20">
        <f t="shared" si="36"/>
        <v>0</v>
      </c>
      <c r="Q130" s="20">
        <f t="shared" si="37"/>
        <v>0</v>
      </c>
      <c r="R130" s="5">
        <f t="shared" si="20"/>
        <v>0</v>
      </c>
      <c r="S130" s="5">
        <f t="shared" si="29"/>
        <v>0</v>
      </c>
      <c r="T130" s="20">
        <f>SUM(S130:$S$136)</f>
        <v>0</v>
      </c>
      <c r="U130" s="6" t="e">
        <f t="shared" si="38"/>
        <v>#DIV/0!</v>
      </c>
    </row>
    <row r="131" spans="1:21" ht="12.5">
      <c r="A131" s="21">
        <v>117</v>
      </c>
      <c r="B131" s="14">
        <f>Absterbeordnung!B125</f>
        <v>0</v>
      </c>
      <c r="C131" s="15">
        <f t="shared" si="30"/>
        <v>9.8577977558580526E-2</v>
      </c>
      <c r="D131" s="14">
        <f t="shared" si="31"/>
        <v>0</v>
      </c>
      <c r="E131" s="14">
        <f>SUM(D131:$D$136)</f>
        <v>0</v>
      </c>
      <c r="F131" s="16" t="e">
        <f t="shared" si="32"/>
        <v>#DIV/0!</v>
      </c>
      <c r="G131" s="27"/>
      <c r="H131" s="17">
        <f>Absterbeordnung!C125</f>
        <v>0</v>
      </c>
      <c r="I131" s="18">
        <f t="shared" si="33"/>
        <v>9.8577977558580526E-2</v>
      </c>
      <c r="J131" s="17">
        <f t="shared" si="34"/>
        <v>0</v>
      </c>
      <c r="K131" s="17">
        <f>SUM($J131:J$136)</f>
        <v>0</v>
      </c>
      <c r="L131" s="19" t="e">
        <f t="shared" si="35"/>
        <v>#DIV/0!</v>
      </c>
      <c r="N131" s="6">
        <v>117</v>
      </c>
      <c r="O131" s="6">
        <f t="shared" si="17"/>
        <v>117</v>
      </c>
      <c r="P131" s="20">
        <f t="shared" si="36"/>
        <v>0</v>
      </c>
      <c r="Q131" s="20">
        <f t="shared" si="37"/>
        <v>0</v>
      </c>
      <c r="R131" s="5">
        <f t="shared" si="20"/>
        <v>0</v>
      </c>
      <c r="S131" s="5">
        <f t="shared" si="29"/>
        <v>0</v>
      </c>
      <c r="T131" s="20">
        <f>SUM(S131:$S$136)</f>
        <v>0</v>
      </c>
      <c r="U131" s="6" t="e">
        <f t="shared" si="38"/>
        <v>#DIV/0!</v>
      </c>
    </row>
    <row r="132" spans="1:21" ht="12.5">
      <c r="A132" s="21">
        <v>118</v>
      </c>
      <c r="B132" s="14">
        <f>Absterbeordnung!B126</f>
        <v>0</v>
      </c>
      <c r="C132" s="15">
        <f t="shared" si="30"/>
        <v>9.6645076037824032E-2</v>
      </c>
      <c r="D132" s="14">
        <f t="shared" si="31"/>
        <v>0</v>
      </c>
      <c r="E132" s="14">
        <f>SUM(D132:$D$136)</f>
        <v>0</v>
      </c>
      <c r="F132" s="16" t="e">
        <f t="shared" si="32"/>
        <v>#DIV/0!</v>
      </c>
      <c r="G132" s="27"/>
      <c r="H132" s="17">
        <f>Absterbeordnung!C126</f>
        <v>0</v>
      </c>
      <c r="I132" s="18">
        <f t="shared" si="33"/>
        <v>9.6645076037824032E-2</v>
      </c>
      <c r="J132" s="17">
        <f t="shared" si="34"/>
        <v>0</v>
      </c>
      <c r="K132" s="17">
        <f>SUM($J132:J$136)</f>
        <v>0</v>
      </c>
      <c r="L132" s="19" t="e">
        <f t="shared" si="35"/>
        <v>#DIV/0!</v>
      </c>
      <c r="N132" s="6">
        <v>118</v>
      </c>
      <c r="O132" s="6">
        <f t="shared" si="17"/>
        <v>118</v>
      </c>
      <c r="P132" s="20">
        <f t="shared" si="36"/>
        <v>0</v>
      </c>
      <c r="Q132" s="20">
        <f t="shared" si="37"/>
        <v>0</v>
      </c>
      <c r="R132" s="5">
        <f t="shared" si="20"/>
        <v>0</v>
      </c>
      <c r="S132" s="5">
        <f t="shared" si="29"/>
        <v>0</v>
      </c>
      <c r="T132" s="20">
        <f>SUM(S132:$S$136)</f>
        <v>0</v>
      </c>
      <c r="U132" s="6" t="e">
        <f t="shared" si="38"/>
        <v>#DIV/0!</v>
      </c>
    </row>
    <row r="133" spans="1:21" ht="12.5">
      <c r="A133" s="21">
        <v>119</v>
      </c>
      <c r="B133" s="14">
        <f>Absterbeordnung!B127</f>
        <v>0</v>
      </c>
      <c r="C133" s="15">
        <f t="shared" si="30"/>
        <v>9.4750074546886331E-2</v>
      </c>
      <c r="D133" s="14">
        <f t="shared" si="31"/>
        <v>0</v>
      </c>
      <c r="E133" s="14">
        <f>SUM(D133:$D$136)</f>
        <v>0</v>
      </c>
      <c r="F133" s="16" t="e">
        <f t="shared" si="32"/>
        <v>#DIV/0!</v>
      </c>
      <c r="G133" s="27"/>
      <c r="H133" s="17">
        <f>Absterbeordnung!C127</f>
        <v>0</v>
      </c>
      <c r="I133" s="18">
        <f t="shared" si="33"/>
        <v>9.4750074546886331E-2</v>
      </c>
      <c r="J133" s="17">
        <f t="shared" si="34"/>
        <v>0</v>
      </c>
      <c r="K133" s="17">
        <f>SUM($J133:J$136)</f>
        <v>0</v>
      </c>
      <c r="L133" s="19" t="e">
        <f t="shared" si="35"/>
        <v>#DIV/0!</v>
      </c>
      <c r="N133" s="28">
        <v>119</v>
      </c>
      <c r="O133" s="6">
        <f t="shared" si="17"/>
        <v>119</v>
      </c>
      <c r="P133" s="20">
        <f t="shared" si="36"/>
        <v>0</v>
      </c>
      <c r="Q133" s="20">
        <f t="shared" si="37"/>
        <v>0</v>
      </c>
      <c r="R133" s="5">
        <f t="shared" si="20"/>
        <v>0</v>
      </c>
      <c r="S133" s="5">
        <f t="shared" si="29"/>
        <v>0</v>
      </c>
      <c r="T133" s="20">
        <f>SUM(S133:$S$136)</f>
        <v>0</v>
      </c>
      <c r="U133" s="6" t="e">
        <f t="shared" si="38"/>
        <v>#DIV/0!</v>
      </c>
    </row>
    <row r="134" spans="1:21" ht="12.5">
      <c r="A134" s="21">
        <v>120</v>
      </c>
      <c r="B134" s="14">
        <f>Absterbeordnung!B128</f>
        <v>0</v>
      </c>
      <c r="C134" s="15">
        <f t="shared" si="30"/>
        <v>9.2892229947927757E-2</v>
      </c>
      <c r="D134" s="14">
        <f t="shared" si="31"/>
        <v>0</v>
      </c>
      <c r="E134" s="14">
        <f>SUM(D134:$D$136)</f>
        <v>0</v>
      </c>
      <c r="F134" s="16" t="e">
        <f t="shared" si="32"/>
        <v>#DIV/0!</v>
      </c>
      <c r="G134" s="27"/>
      <c r="H134" s="17">
        <f>Absterbeordnung!C128</f>
        <v>0</v>
      </c>
      <c r="I134" s="18">
        <f t="shared" si="33"/>
        <v>9.2892229947927757E-2</v>
      </c>
      <c r="J134" s="17">
        <f t="shared" si="34"/>
        <v>0</v>
      </c>
      <c r="K134" s="17">
        <f>SUM($J134:J$136)</f>
        <v>0</v>
      </c>
      <c r="L134" s="19" t="e">
        <f t="shared" si="35"/>
        <v>#DIV/0!</v>
      </c>
      <c r="N134" s="6">
        <v>120</v>
      </c>
      <c r="O134" s="6">
        <f t="shared" si="17"/>
        <v>120</v>
      </c>
      <c r="P134" s="20">
        <f t="shared" si="36"/>
        <v>0</v>
      </c>
      <c r="Q134" s="20">
        <f t="shared" si="37"/>
        <v>0</v>
      </c>
      <c r="R134" s="5">
        <f t="shared" si="20"/>
        <v>0</v>
      </c>
      <c r="S134" s="5">
        <f t="shared" si="29"/>
        <v>0</v>
      </c>
      <c r="T134" s="20">
        <f>SUM(S134:$S$136)</f>
        <v>0</v>
      </c>
      <c r="U134" s="6" t="e">
        <f t="shared" si="38"/>
        <v>#DIV/0!</v>
      </c>
    </row>
    <row r="135" spans="1:21" ht="12.5">
      <c r="A135" s="21">
        <v>121</v>
      </c>
      <c r="B135" s="14">
        <f>Absterbeordnung!B129</f>
        <v>0</v>
      </c>
      <c r="C135" s="15">
        <f>1/(((1+($B$5/100))^A135))</f>
        <v>9.1070813674438977E-2</v>
      </c>
      <c r="D135" s="14">
        <f>B135*C135</f>
        <v>0</v>
      </c>
      <c r="E135" s="14">
        <f>SUM(D135:$D$136)</f>
        <v>0</v>
      </c>
      <c r="F135" s="16" t="e">
        <f>E135/D135</f>
        <v>#DIV/0!</v>
      </c>
      <c r="G135" s="27"/>
      <c r="H135" s="17">
        <f>Absterbeordnung!C129</f>
        <v>0</v>
      </c>
      <c r="I135" s="18">
        <f>1/(((1+($B$5/100))^A135))</f>
        <v>9.1070813674438977E-2</v>
      </c>
      <c r="J135" s="17">
        <f>H135*I135</f>
        <v>0</v>
      </c>
      <c r="K135" s="17">
        <f>SUM($J135:J$136)</f>
        <v>0</v>
      </c>
      <c r="L135" s="19" t="e">
        <f>K135/J135</f>
        <v>#DIV/0!</v>
      </c>
      <c r="N135" s="28">
        <v>121</v>
      </c>
      <c r="O135" s="6">
        <f t="shared" si="17"/>
        <v>121</v>
      </c>
      <c r="P135" s="20">
        <f>B135</f>
        <v>0</v>
      </c>
      <c r="Q135" s="20">
        <f>H135</f>
        <v>0</v>
      </c>
      <c r="R135" s="5">
        <f t="shared" si="20"/>
        <v>0</v>
      </c>
      <c r="S135" s="5">
        <f t="shared" si="29"/>
        <v>0</v>
      </c>
      <c r="T135" s="20">
        <f>SUM(S135:$S$136)</f>
        <v>0</v>
      </c>
      <c r="U135" s="6" t="e">
        <f>T135/S135</f>
        <v>#DIV/0!</v>
      </c>
    </row>
    <row r="136" spans="1:21" ht="12.5">
      <c r="A136" s="21">
        <v>122</v>
      </c>
      <c r="B136" s="14">
        <f>Absterbeordnung!B130</f>
        <v>0</v>
      </c>
      <c r="C136" s="15">
        <f>1/(((1+($B$5/100))^A136))</f>
        <v>8.9285111445528406E-2</v>
      </c>
      <c r="D136" s="14">
        <f>B136*C136</f>
        <v>0</v>
      </c>
      <c r="E136" s="14">
        <f>SUM(D136:$D$136)</f>
        <v>0</v>
      </c>
      <c r="F136" s="16" t="e">
        <f>E136/D136</f>
        <v>#DIV/0!</v>
      </c>
      <c r="G136" s="27"/>
      <c r="H136" s="17">
        <f>Absterbeordnung!C130</f>
        <v>0</v>
      </c>
      <c r="I136" s="18">
        <f>1/(((1+($B$5/100))^A136))</f>
        <v>8.9285111445528406E-2</v>
      </c>
      <c r="J136" s="17">
        <f>H136*I136</f>
        <v>0</v>
      </c>
      <c r="K136" s="17">
        <f>SUM($J136:J$136)</f>
        <v>0</v>
      </c>
      <c r="L136" s="19" t="e">
        <f>K136/J136</f>
        <v>#DIV/0!</v>
      </c>
      <c r="N136" s="6">
        <v>122</v>
      </c>
      <c r="O136" s="6">
        <f t="shared" si="17"/>
        <v>122</v>
      </c>
      <c r="P136" s="20">
        <f>B136</f>
        <v>0</v>
      </c>
      <c r="Q136" s="20">
        <f>H136</f>
        <v>0</v>
      </c>
      <c r="R136" s="5">
        <f t="shared" si="20"/>
        <v>0</v>
      </c>
      <c r="S136" s="5">
        <f t="shared" si="29"/>
        <v>0</v>
      </c>
      <c r="T136" s="20">
        <f>SUM(S136:$S$136)</f>
        <v>0</v>
      </c>
      <c r="U136" s="6" t="e">
        <f>T136/S136</f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A30" sqref="A30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A30" sqref="A30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AB233"/>
  <sheetViews>
    <sheetView workbookViewId="0">
      <selection activeCell="M1" sqref="M1:M65536"/>
    </sheetView>
  </sheetViews>
  <sheetFormatPr baseColWidth="10" defaultColWidth="11.453125" defaultRowHeight="13"/>
  <cols>
    <col min="1" max="1" width="10" style="2" bestFit="1" customWidth="1"/>
    <col min="2" max="2" width="6.1796875" style="2" bestFit="1" customWidth="1"/>
    <col min="3" max="3" width="5.7265625" style="3" bestFit="1" customWidth="1"/>
    <col min="4" max="4" width="5.26953125" style="2" bestFit="1" customWidth="1"/>
    <col min="5" max="5" width="7" style="2" bestFit="1" customWidth="1"/>
    <col min="6" max="6" width="6.54296875" style="4" bestFit="1" customWidth="1"/>
    <col min="7" max="7" width="5" style="2" customWidth="1"/>
    <col min="8" max="8" width="6.1796875" style="2" bestFit="1" customWidth="1"/>
    <col min="9" max="9" width="5.7265625" style="3" bestFit="1" customWidth="1"/>
    <col min="10" max="10" width="5.26953125" style="2" bestFit="1" customWidth="1"/>
    <col min="11" max="11" width="7" style="2" bestFit="1" customWidth="1"/>
    <col min="12" max="12" width="6.54296875" style="4" bestFit="1" customWidth="1"/>
    <col min="13" max="13" width="5" style="5" customWidth="1"/>
    <col min="14" max="14" width="7.26953125" style="2" customWidth="1"/>
    <col min="15" max="15" width="6.453125" style="2" customWidth="1"/>
    <col min="16" max="17" width="11.453125" style="2"/>
    <col min="18" max="19" width="11.453125" style="5"/>
    <col min="20" max="28" width="11.453125" style="6"/>
    <col min="29" max="16384" width="11.453125" style="2"/>
  </cols>
  <sheetData>
    <row r="1" spans="1:21">
      <c r="A1" s="2" t="s">
        <v>6</v>
      </c>
      <c r="B1" s="2">
        <f>'2 Frauen'!D5</f>
        <v>50</v>
      </c>
    </row>
    <row r="2" spans="1:21">
      <c r="A2" s="2" t="s">
        <v>7</v>
      </c>
      <c r="B2" s="2">
        <f>'2 Frauen'!D6</f>
        <v>50</v>
      </c>
    </row>
    <row r="3" spans="1:21">
      <c r="A3" s="2" t="s">
        <v>14</v>
      </c>
      <c r="B3" s="2">
        <f>B1-B2</f>
        <v>0</v>
      </c>
    </row>
    <row r="4" spans="1:21">
      <c r="M4" s="7"/>
    </row>
    <row r="5" spans="1:21">
      <c r="A5" s="2" t="s">
        <v>3</v>
      </c>
      <c r="B5" s="2">
        <f>'2 Frauen'!D8</f>
        <v>2</v>
      </c>
      <c r="M5" s="7"/>
    </row>
    <row r="6" spans="1:21">
      <c r="M6" s="7"/>
    </row>
    <row r="7" spans="1:21">
      <c r="M7" s="7"/>
    </row>
    <row r="8" spans="1:21">
      <c r="M8" s="7"/>
    </row>
    <row r="9" spans="1:21">
      <c r="M9" s="7"/>
    </row>
    <row r="10" spans="1:21" ht="13.5" thickBot="1">
      <c r="M10" s="7"/>
    </row>
    <row r="11" spans="1:21" ht="13.5" thickBot="1">
      <c r="B11" s="278" t="s">
        <v>0</v>
      </c>
      <c r="C11" s="278"/>
      <c r="D11" s="278"/>
      <c r="E11" s="278"/>
      <c r="F11" s="278"/>
      <c r="H11" s="275" t="s">
        <v>0</v>
      </c>
      <c r="I11" s="276"/>
      <c r="J11" s="276"/>
      <c r="K11" s="276"/>
      <c r="L11" s="277"/>
      <c r="M11" s="7"/>
    </row>
    <row r="12" spans="1:21" ht="12.5">
      <c r="A12" s="8" t="s">
        <v>2</v>
      </c>
      <c r="B12" s="30" t="s">
        <v>9</v>
      </c>
      <c r="C12" s="30" t="s">
        <v>8</v>
      </c>
      <c r="D12" s="30" t="s">
        <v>10</v>
      </c>
      <c r="E12" s="30"/>
      <c r="F12" s="31" t="s">
        <v>12</v>
      </c>
      <c r="G12" s="8"/>
      <c r="H12" s="10" t="s">
        <v>9</v>
      </c>
      <c r="I12" s="10" t="s">
        <v>8</v>
      </c>
      <c r="J12" s="10" t="s">
        <v>10</v>
      </c>
      <c r="K12" s="10"/>
      <c r="L12" s="11" t="s">
        <v>12</v>
      </c>
      <c r="M12" s="8"/>
      <c r="N12" s="12" t="s">
        <v>2</v>
      </c>
      <c r="O12" s="12"/>
      <c r="P12" s="12" t="s">
        <v>0</v>
      </c>
      <c r="Q12" s="12" t="s">
        <v>0</v>
      </c>
    </row>
    <row r="13" spans="1:21" ht="12.5">
      <c r="A13" s="13"/>
      <c r="B13" s="17"/>
      <c r="C13" s="18"/>
      <c r="D13" s="17"/>
      <c r="E13" s="17"/>
      <c r="F13" s="19"/>
      <c r="G13" s="5"/>
      <c r="H13" s="17"/>
      <c r="I13" s="18"/>
      <c r="J13" s="17"/>
      <c r="K13" s="17"/>
      <c r="L13" s="19"/>
      <c r="N13" s="20"/>
      <c r="O13" s="20"/>
      <c r="P13" s="20"/>
      <c r="Q13" s="20"/>
    </row>
    <row r="14" spans="1:21" ht="12.5">
      <c r="A14" s="21">
        <v>0</v>
      </c>
      <c r="B14" s="17">
        <f>Absterbeordnung!C8</f>
        <v>100000</v>
      </c>
      <c r="C14" s="18"/>
      <c r="D14" s="24"/>
      <c r="E14" s="24"/>
      <c r="F14" s="19"/>
      <c r="G14" s="23"/>
      <c r="H14" s="17">
        <f>Absterbeordnung!C8</f>
        <v>100000</v>
      </c>
      <c r="I14" s="18"/>
      <c r="J14" s="24"/>
      <c r="K14" s="24"/>
      <c r="L14" s="19"/>
      <c r="N14" s="6">
        <v>0</v>
      </c>
      <c r="O14" s="6">
        <f t="shared" ref="O14:O45" si="0">N14+$B$3</f>
        <v>0</v>
      </c>
      <c r="P14" s="20">
        <f>B14</f>
        <v>100000</v>
      </c>
      <c r="Q14" s="20">
        <f>B14</f>
        <v>100000</v>
      </c>
      <c r="R14" s="5">
        <f>LOOKUP(N14,$O$14:$O$136,$Q$14:$Q$136)</f>
        <v>100000</v>
      </c>
      <c r="T14" s="20">
        <f>SUM(S14:$S$127)</f>
        <v>384424449379.72986</v>
      </c>
    </row>
    <row r="15" spans="1:21" ht="12.5">
      <c r="A15" s="21">
        <v>1</v>
      </c>
      <c r="B15" s="17">
        <f>Absterbeordnung!C9</f>
        <v>99702.814498025895</v>
      </c>
      <c r="C15" s="18">
        <f t="shared" ref="C15:C46" si="1">1/(((1+($B$5/100))^A15))</f>
        <v>0.98039215686274506</v>
      </c>
      <c r="D15" s="17">
        <f t="shared" ref="D15:D46" si="2">B15*C15</f>
        <v>97747.857351005776</v>
      </c>
      <c r="E15" s="17">
        <f>SUM(D15:$D$136)</f>
        <v>3992400.3923569126</v>
      </c>
      <c r="F15" s="19">
        <f t="shared" ref="F15:F46" si="3">E15/D15</f>
        <v>40.843866050387987</v>
      </c>
      <c r="G15" s="5"/>
      <c r="H15" s="17">
        <f>Absterbeordnung!C9</f>
        <v>99702.814498025895</v>
      </c>
      <c r="I15" s="18">
        <f t="shared" ref="I15:I46" si="4">1/(((1+($B$5/100))^A15))</f>
        <v>0.98039215686274506</v>
      </c>
      <c r="J15" s="17">
        <f t="shared" ref="J15:J46" si="5">H15*I15</f>
        <v>97747.857351005776</v>
      </c>
      <c r="K15" s="17">
        <f>SUM($J15:J$136)</f>
        <v>3992400.3923569126</v>
      </c>
      <c r="L15" s="19">
        <f t="shared" ref="L15:L46" si="6">K15/J15</f>
        <v>40.843866050387987</v>
      </c>
      <c r="N15" s="6">
        <v>1</v>
      </c>
      <c r="O15" s="6">
        <f t="shared" si="0"/>
        <v>1</v>
      </c>
      <c r="P15" s="20">
        <f t="shared" ref="P15:P78" si="7">B15</f>
        <v>99702.814498025895</v>
      </c>
      <c r="Q15" s="20">
        <f t="shared" ref="Q15:Q78" si="8">B15</f>
        <v>99702.814498025895</v>
      </c>
      <c r="R15" s="5">
        <f t="shared" ref="R15:R78" si="9">LOOKUP(N15,$O$14:$O$136,$Q$14:$Q$136)</f>
        <v>99702.814498025895</v>
      </c>
      <c r="S15" s="5">
        <f t="shared" ref="S15:S46" si="10">P15*R15*I15</f>
        <v>9745736489.0468254</v>
      </c>
      <c r="T15" s="20">
        <f>SUM(S15:$S$127)</f>
        <v>384424449379.72986</v>
      </c>
      <c r="U15" s="6">
        <f t="shared" ref="U15:U46" si="11">T15/S15</f>
        <v>39.445397462960564</v>
      </c>
    </row>
    <row r="16" spans="1:21" ht="12.5">
      <c r="A16" s="21">
        <v>2</v>
      </c>
      <c r="B16" s="17">
        <f>Absterbeordnung!C10</f>
        <v>99679.475394648282</v>
      </c>
      <c r="C16" s="18">
        <f t="shared" si="1"/>
        <v>0.96116878123798544</v>
      </c>
      <c r="D16" s="17">
        <f t="shared" si="2"/>
        <v>95808.799879515849</v>
      </c>
      <c r="E16" s="17">
        <f>SUM(D16:$D$136)</f>
        <v>3894652.5350059071</v>
      </c>
      <c r="F16" s="19">
        <f t="shared" si="3"/>
        <v>40.650259056617124</v>
      </c>
      <c r="G16" s="5"/>
      <c r="H16" s="17">
        <f>Absterbeordnung!C10</f>
        <v>99679.475394648282</v>
      </c>
      <c r="I16" s="18">
        <f t="shared" si="4"/>
        <v>0.96116878123798544</v>
      </c>
      <c r="J16" s="17">
        <f t="shared" si="5"/>
        <v>95808.799879515849</v>
      </c>
      <c r="K16" s="17">
        <f>SUM($J16:J$136)</f>
        <v>3894652.5350059071</v>
      </c>
      <c r="L16" s="19">
        <f t="shared" si="6"/>
        <v>40.650259056617124</v>
      </c>
      <c r="N16" s="6">
        <v>2</v>
      </c>
      <c r="O16" s="6">
        <f t="shared" si="0"/>
        <v>2</v>
      </c>
      <c r="P16" s="20">
        <f t="shared" si="7"/>
        <v>99679.475394648282</v>
      </c>
      <c r="Q16" s="20">
        <f t="shared" si="8"/>
        <v>99679.475394648282</v>
      </c>
      <c r="R16" s="5">
        <f t="shared" si="9"/>
        <v>99679.475394648282</v>
      </c>
      <c r="S16" s="5">
        <f t="shared" si="10"/>
        <v>9550170910.1809807</v>
      </c>
      <c r="T16" s="20">
        <f>SUM(S16:$S$127)</f>
        <v>374678712890.68298</v>
      </c>
      <c r="U16" s="6">
        <f t="shared" si="11"/>
        <v>39.232670955789487</v>
      </c>
    </row>
    <row r="17" spans="1:21" ht="12.5">
      <c r="A17" s="21">
        <v>3</v>
      </c>
      <c r="B17" s="17">
        <f>Absterbeordnung!C11</f>
        <v>99666.707030036167</v>
      </c>
      <c r="C17" s="18">
        <f t="shared" si="1"/>
        <v>0.94232233454704462</v>
      </c>
      <c r="D17" s="17">
        <f t="shared" si="2"/>
        <v>93918.164045160025</v>
      </c>
      <c r="E17" s="17">
        <f>SUM(D17:$D$136)</f>
        <v>3798843.7351263915</v>
      </c>
      <c r="F17" s="19">
        <f t="shared" si="3"/>
        <v>40.448445449803927</v>
      </c>
      <c r="G17" s="5"/>
      <c r="H17" s="17">
        <f>Absterbeordnung!C11</f>
        <v>99666.707030036167</v>
      </c>
      <c r="I17" s="18">
        <f t="shared" si="4"/>
        <v>0.94232233454704462</v>
      </c>
      <c r="J17" s="17">
        <f t="shared" si="5"/>
        <v>93918.164045160025</v>
      </c>
      <c r="K17" s="17">
        <f>SUM($J17:J$136)</f>
        <v>3798843.7351263915</v>
      </c>
      <c r="L17" s="19">
        <f t="shared" si="6"/>
        <v>40.448445449803927</v>
      </c>
      <c r="N17" s="6">
        <v>3</v>
      </c>
      <c r="O17" s="6">
        <f t="shared" si="0"/>
        <v>3</v>
      </c>
      <c r="P17" s="20">
        <f t="shared" si="7"/>
        <v>99666.707030036167</v>
      </c>
      <c r="Q17" s="20">
        <f t="shared" si="8"/>
        <v>99666.707030036167</v>
      </c>
      <c r="R17" s="5">
        <f t="shared" si="9"/>
        <v>99666.707030036167</v>
      </c>
      <c r="S17" s="5">
        <f t="shared" si="10"/>
        <v>9360514140.6878414</v>
      </c>
      <c r="T17" s="20">
        <f>SUM(S17:$S$127)</f>
        <v>365128541980.50195</v>
      </c>
      <c r="U17" s="6">
        <f t="shared" si="11"/>
        <v>39.007316958518167</v>
      </c>
    </row>
    <row r="18" spans="1:21" ht="12.5">
      <c r="A18" s="21">
        <v>4</v>
      </c>
      <c r="B18" s="17">
        <f>Absterbeordnung!C12</f>
        <v>99655.257044268525</v>
      </c>
      <c r="C18" s="18">
        <f t="shared" si="1"/>
        <v>0.9238454260265142</v>
      </c>
      <c r="D18" s="17">
        <f t="shared" si="2"/>
        <v>92066.053399844037</v>
      </c>
      <c r="E18" s="17">
        <f>SUM(D18:$D$136)</f>
        <v>3704925.5710812313</v>
      </c>
      <c r="F18" s="19">
        <f t="shared" si="3"/>
        <v>40.242037474884391</v>
      </c>
      <c r="G18" s="5"/>
      <c r="H18" s="17">
        <f>Absterbeordnung!C12</f>
        <v>99655.257044268525</v>
      </c>
      <c r="I18" s="18">
        <f t="shared" si="4"/>
        <v>0.9238454260265142</v>
      </c>
      <c r="J18" s="17">
        <f t="shared" si="5"/>
        <v>92066.053399844037</v>
      </c>
      <c r="K18" s="17">
        <f>SUM($J18:J$136)</f>
        <v>3704925.5710812313</v>
      </c>
      <c r="L18" s="19">
        <f t="shared" si="6"/>
        <v>40.242037474884391</v>
      </c>
      <c r="N18" s="6">
        <v>4</v>
      </c>
      <c r="O18" s="6">
        <f t="shared" si="0"/>
        <v>4</v>
      </c>
      <c r="P18" s="20">
        <f t="shared" si="7"/>
        <v>99655.257044268525</v>
      </c>
      <c r="Q18" s="20">
        <f t="shared" si="8"/>
        <v>99655.257044268525</v>
      </c>
      <c r="R18" s="5">
        <f t="shared" si="9"/>
        <v>99655.257044268525</v>
      </c>
      <c r="S18" s="5">
        <f t="shared" si="10"/>
        <v>9174866216.6128082</v>
      </c>
      <c r="T18" s="20">
        <f>SUM(S18:$S$127)</f>
        <v>355768027839.81409</v>
      </c>
      <c r="U18" s="6">
        <f t="shared" si="11"/>
        <v>38.776372258772518</v>
      </c>
    </row>
    <row r="19" spans="1:21" ht="12.5">
      <c r="A19" s="21">
        <v>5</v>
      </c>
      <c r="B19" s="17">
        <f>Absterbeordnung!C13</f>
        <v>99648.442755989061</v>
      </c>
      <c r="C19" s="18">
        <f t="shared" si="1"/>
        <v>0.90573080982991594</v>
      </c>
      <c r="D19" s="17">
        <f t="shared" si="2"/>
        <v>90254.664755671998</v>
      </c>
      <c r="E19" s="17">
        <f>SUM(D19:$D$136)</f>
        <v>3612859.5176813868</v>
      </c>
      <c r="F19" s="19">
        <f t="shared" si="3"/>
        <v>40.029615393971525</v>
      </c>
      <c r="G19" s="5"/>
      <c r="H19" s="17">
        <f>Absterbeordnung!C13</f>
        <v>99648.442755989061</v>
      </c>
      <c r="I19" s="18">
        <f t="shared" si="4"/>
        <v>0.90573080982991594</v>
      </c>
      <c r="J19" s="17">
        <f t="shared" si="5"/>
        <v>90254.664755671998</v>
      </c>
      <c r="K19" s="17">
        <f>SUM($J19:J$136)</f>
        <v>3612859.5176813868</v>
      </c>
      <c r="L19" s="19">
        <f t="shared" si="6"/>
        <v>40.029615393971525</v>
      </c>
      <c r="N19" s="6">
        <v>5</v>
      </c>
      <c r="O19" s="6">
        <f t="shared" si="0"/>
        <v>5</v>
      </c>
      <c r="P19" s="20">
        <f t="shared" si="7"/>
        <v>99648.442755989061</v>
      </c>
      <c r="Q19" s="20">
        <f t="shared" si="8"/>
        <v>99648.442755989061</v>
      </c>
      <c r="R19" s="5">
        <f t="shared" si="9"/>
        <v>99648.442755989061</v>
      </c>
      <c r="S19" s="5">
        <f t="shared" si="10"/>
        <v>8993736794.3665638</v>
      </c>
      <c r="T19" s="20">
        <f>SUM(S19:$S$127)</f>
        <v>346593161623.20129</v>
      </c>
      <c r="U19" s="6">
        <f t="shared" si="11"/>
        <v>38.537169760215576</v>
      </c>
    </row>
    <row r="20" spans="1:21" ht="12.5">
      <c r="A20" s="21">
        <v>6</v>
      </c>
      <c r="B20" s="17">
        <f>Absterbeordnung!C14</f>
        <v>99639.386035874602</v>
      </c>
      <c r="C20" s="18">
        <f t="shared" si="1"/>
        <v>0.88797138218619198</v>
      </c>
      <c r="D20" s="17">
        <f t="shared" si="2"/>
        <v>88476.923338459121</v>
      </c>
      <c r="E20" s="17">
        <f>SUM(D20:$D$136)</f>
        <v>3522604.8529257146</v>
      </c>
      <c r="F20" s="19">
        <f t="shared" si="3"/>
        <v>39.813826249929171</v>
      </c>
      <c r="G20" s="5"/>
      <c r="H20" s="17">
        <f>Absterbeordnung!C14</f>
        <v>99639.386035874602</v>
      </c>
      <c r="I20" s="18">
        <f t="shared" si="4"/>
        <v>0.88797138218619198</v>
      </c>
      <c r="J20" s="17">
        <f t="shared" si="5"/>
        <v>88476.923338459121</v>
      </c>
      <c r="K20" s="17">
        <f>SUM($J20:J$136)</f>
        <v>3522604.8529257146</v>
      </c>
      <c r="L20" s="19">
        <f t="shared" si="6"/>
        <v>39.813826249929171</v>
      </c>
      <c r="N20" s="6">
        <v>6</v>
      </c>
      <c r="O20" s="6">
        <f t="shared" si="0"/>
        <v>6</v>
      </c>
      <c r="P20" s="20">
        <f t="shared" si="7"/>
        <v>99639.386035874602</v>
      </c>
      <c r="Q20" s="20">
        <f t="shared" si="8"/>
        <v>99639.386035874602</v>
      </c>
      <c r="R20" s="5">
        <f t="shared" si="9"/>
        <v>99639.386035874602</v>
      </c>
      <c r="S20" s="5">
        <f t="shared" si="10"/>
        <v>8815786319.7872124</v>
      </c>
      <c r="T20" s="20">
        <f>SUM(S20:$S$127)</f>
        <v>337599424828.83472</v>
      </c>
      <c r="U20" s="6">
        <f t="shared" si="11"/>
        <v>38.294873830038952</v>
      </c>
    </row>
    <row r="21" spans="1:21" ht="12.5">
      <c r="A21" s="21">
        <v>7</v>
      </c>
      <c r="B21" s="17">
        <f>Absterbeordnung!C15</f>
        <v>99631.205545397068</v>
      </c>
      <c r="C21" s="18">
        <f t="shared" si="1"/>
        <v>0.87056017861391388</v>
      </c>
      <c r="D21" s="17">
        <f t="shared" si="2"/>
        <v>86734.960095120434</v>
      </c>
      <c r="E21" s="17">
        <f>SUM(D21:$D$136)</f>
        <v>3434127.9295872557</v>
      </c>
      <c r="F21" s="19">
        <f t="shared" si="3"/>
        <v>39.593353427742613</v>
      </c>
      <c r="G21" s="5"/>
      <c r="H21" s="17">
        <f>Absterbeordnung!C15</f>
        <v>99631.205545397068</v>
      </c>
      <c r="I21" s="18">
        <f t="shared" si="4"/>
        <v>0.87056017861391388</v>
      </c>
      <c r="J21" s="17">
        <f t="shared" si="5"/>
        <v>86734.960095120434</v>
      </c>
      <c r="K21" s="17">
        <f>SUM($J21:J$136)</f>
        <v>3434127.9295872557</v>
      </c>
      <c r="L21" s="19">
        <f t="shared" si="6"/>
        <v>39.593353427742613</v>
      </c>
      <c r="N21" s="6">
        <v>7</v>
      </c>
      <c r="O21" s="6">
        <f t="shared" si="0"/>
        <v>7</v>
      </c>
      <c r="P21" s="20">
        <f t="shared" si="7"/>
        <v>99631.205545397068</v>
      </c>
      <c r="Q21" s="20">
        <f t="shared" si="8"/>
        <v>99631.205545397068</v>
      </c>
      <c r="R21" s="5">
        <f t="shared" si="9"/>
        <v>99631.205545397068</v>
      </c>
      <c r="S21" s="5">
        <f t="shared" si="10"/>
        <v>8641508637.2087574</v>
      </c>
      <c r="T21" s="20">
        <f>SUM(S21:$S$127)</f>
        <v>328783638509.04755</v>
      </c>
      <c r="U21" s="6">
        <f t="shared" si="11"/>
        <v>38.047018444599509</v>
      </c>
    </row>
    <row r="22" spans="1:21" ht="12.5">
      <c r="A22" s="21">
        <v>8</v>
      </c>
      <c r="B22" s="17">
        <f>Absterbeordnung!C16</f>
        <v>99623.236897679701</v>
      </c>
      <c r="C22" s="18">
        <f t="shared" si="1"/>
        <v>0.85349037119011162</v>
      </c>
      <c r="D22" s="17">
        <f t="shared" si="2"/>
        <v>85027.473438961068</v>
      </c>
      <c r="E22" s="17">
        <f>SUM(D22:$D$136)</f>
        <v>3347392.9694921351</v>
      </c>
      <c r="F22" s="19">
        <f t="shared" si="3"/>
        <v>39.368369235328842</v>
      </c>
      <c r="G22" s="5"/>
      <c r="H22" s="17">
        <f>Absterbeordnung!C16</f>
        <v>99623.236897679701</v>
      </c>
      <c r="I22" s="18">
        <f t="shared" si="4"/>
        <v>0.85349037119011162</v>
      </c>
      <c r="J22" s="17">
        <f t="shared" si="5"/>
        <v>85027.473438961068</v>
      </c>
      <c r="K22" s="17">
        <f>SUM($J22:J$136)</f>
        <v>3347392.9694921351</v>
      </c>
      <c r="L22" s="19">
        <f t="shared" si="6"/>
        <v>39.368369235328842</v>
      </c>
      <c r="N22" s="6">
        <v>8</v>
      </c>
      <c r="O22" s="6">
        <f t="shared" si="0"/>
        <v>8</v>
      </c>
      <c r="P22" s="20">
        <f t="shared" si="7"/>
        <v>99623.236897679701</v>
      </c>
      <c r="Q22" s="20">
        <f t="shared" si="8"/>
        <v>99623.236897679701</v>
      </c>
      <c r="R22" s="5">
        <f t="shared" si="9"/>
        <v>99623.236897679701</v>
      </c>
      <c r="S22" s="5">
        <f t="shared" si="10"/>
        <v>8470712129.220788</v>
      </c>
      <c r="T22" s="20">
        <f>SUM(S22:$S$127)</f>
        <v>320142129871.83875</v>
      </c>
      <c r="U22" s="6">
        <f t="shared" si="11"/>
        <v>37.794004209807596</v>
      </c>
    </row>
    <row r="23" spans="1:21" ht="12.5">
      <c r="A23" s="21">
        <v>9</v>
      </c>
      <c r="B23" s="17">
        <f>Absterbeordnung!C17</f>
        <v>99616.324129171859</v>
      </c>
      <c r="C23" s="18">
        <f t="shared" si="1"/>
        <v>0.83675526587265847</v>
      </c>
      <c r="D23" s="17">
        <f t="shared" si="2"/>
        <v>83354.483781962117</v>
      </c>
      <c r="E23" s="17">
        <f>SUM(D23:$D$136)</f>
        <v>3262365.4960531741</v>
      </c>
      <c r="F23" s="19">
        <f t="shared" si="3"/>
        <v>39.138452402714648</v>
      </c>
      <c r="G23" s="5"/>
      <c r="H23" s="17">
        <f>Absterbeordnung!C17</f>
        <v>99616.324129171859</v>
      </c>
      <c r="I23" s="18">
        <f t="shared" si="4"/>
        <v>0.83675526587265847</v>
      </c>
      <c r="J23" s="17">
        <f t="shared" si="5"/>
        <v>83354.483781962117</v>
      </c>
      <c r="K23" s="17">
        <f>SUM($J23:J$136)</f>
        <v>3262365.4960531741</v>
      </c>
      <c r="L23" s="19">
        <f t="shared" si="6"/>
        <v>39.138452402714648</v>
      </c>
      <c r="N23" s="6">
        <v>9</v>
      </c>
      <c r="O23" s="6">
        <f t="shared" si="0"/>
        <v>9</v>
      </c>
      <c r="P23" s="20">
        <f t="shared" si="7"/>
        <v>99616.324129171859</v>
      </c>
      <c r="Q23" s="20">
        <f t="shared" si="8"/>
        <v>99616.324129171859</v>
      </c>
      <c r="R23" s="5">
        <f t="shared" si="9"/>
        <v>99616.324129171859</v>
      </c>
      <c r="S23" s="5">
        <f t="shared" si="10"/>
        <v>8303467274.0437384</v>
      </c>
      <c r="T23" s="20">
        <f>SUM(S23:$S$127)</f>
        <v>311671417742.61792</v>
      </c>
      <c r="U23" s="6">
        <f t="shared" si="11"/>
        <v>37.53509316727105</v>
      </c>
    </row>
    <row r="24" spans="1:21" ht="12.5">
      <c r="A24" s="21">
        <v>10</v>
      </c>
      <c r="B24" s="17">
        <f>Absterbeordnung!C18</f>
        <v>99610.243226236475</v>
      </c>
      <c r="C24" s="18">
        <f t="shared" si="1"/>
        <v>0.82034829987515534</v>
      </c>
      <c r="D24" s="17">
        <f t="shared" si="2"/>
        <v>81715.093680793798</v>
      </c>
      <c r="E24" s="17">
        <f>SUM(D24:$D$136)</f>
        <v>3179011.0122712119</v>
      </c>
      <c r="F24" s="19">
        <f t="shared" si="3"/>
        <v>38.903596252235616</v>
      </c>
      <c r="G24" s="5"/>
      <c r="H24" s="17">
        <f>Absterbeordnung!C18</f>
        <v>99610.243226236475</v>
      </c>
      <c r="I24" s="18">
        <f t="shared" si="4"/>
        <v>0.82034829987515534</v>
      </c>
      <c r="J24" s="17">
        <f t="shared" si="5"/>
        <v>81715.093680793798</v>
      </c>
      <c r="K24" s="17">
        <f>SUM($J24:J$136)</f>
        <v>3179011.0122712119</v>
      </c>
      <c r="L24" s="19">
        <f t="shared" si="6"/>
        <v>38.903596252235616</v>
      </c>
      <c r="N24" s="6">
        <v>10</v>
      </c>
      <c r="O24" s="6">
        <f t="shared" si="0"/>
        <v>10</v>
      </c>
      <c r="P24" s="20">
        <f t="shared" si="7"/>
        <v>99610.243226236475</v>
      </c>
      <c r="Q24" s="20">
        <f t="shared" si="8"/>
        <v>99610.243226236475</v>
      </c>
      <c r="R24" s="5">
        <f t="shared" si="9"/>
        <v>99610.243226236475</v>
      </c>
      <c r="S24" s="5">
        <f t="shared" si="10"/>
        <v>8139660356.7985687</v>
      </c>
      <c r="T24" s="20">
        <f>SUM(S24:$S$127)</f>
        <v>303367950468.57422</v>
      </c>
      <c r="U24" s="6">
        <f t="shared" si="11"/>
        <v>37.270345096793775</v>
      </c>
    </row>
    <row r="25" spans="1:21" ht="12.5">
      <c r="A25" s="21">
        <v>11</v>
      </c>
      <c r="B25" s="17">
        <f>Absterbeordnung!C19</f>
        <v>99602.652800827054</v>
      </c>
      <c r="C25" s="18">
        <f t="shared" si="1"/>
        <v>0.80426303909328967</v>
      </c>
      <c r="D25" s="17">
        <f t="shared" si="2"/>
        <v>80106.732243346923</v>
      </c>
      <c r="E25" s="17">
        <f>SUM(D25:$D$136)</f>
        <v>3097295.9185904185</v>
      </c>
      <c r="F25" s="19">
        <f t="shared" si="3"/>
        <v>38.664614469374477</v>
      </c>
      <c r="G25" s="5"/>
      <c r="H25" s="17">
        <f>Absterbeordnung!C19</f>
        <v>99602.652800827054</v>
      </c>
      <c r="I25" s="18">
        <f t="shared" si="4"/>
        <v>0.80426303909328967</v>
      </c>
      <c r="J25" s="17">
        <f t="shared" si="5"/>
        <v>80106.732243346923</v>
      </c>
      <c r="K25" s="17">
        <f>SUM($J25:J$136)</f>
        <v>3097295.9185904185</v>
      </c>
      <c r="L25" s="19">
        <f t="shared" si="6"/>
        <v>38.664614469374477</v>
      </c>
      <c r="N25" s="6">
        <v>11</v>
      </c>
      <c r="O25" s="6">
        <f t="shared" si="0"/>
        <v>11</v>
      </c>
      <c r="P25" s="20">
        <f t="shared" si="7"/>
        <v>99602.652800827054</v>
      </c>
      <c r="Q25" s="20">
        <f t="shared" si="8"/>
        <v>99602.652800827054</v>
      </c>
      <c r="R25" s="5">
        <f t="shared" si="9"/>
        <v>99602.652800827054</v>
      </c>
      <c r="S25" s="5">
        <f t="shared" si="10"/>
        <v>7978843038.6429014</v>
      </c>
      <c r="T25" s="20">
        <f>SUM(S25:$S$127)</f>
        <v>295228290111.77563</v>
      </c>
      <c r="U25" s="6">
        <f t="shared" si="11"/>
        <v>37.001390888620634</v>
      </c>
    </row>
    <row r="26" spans="1:21" ht="12.5">
      <c r="A26" s="21">
        <v>12</v>
      </c>
      <c r="B26" s="17">
        <f>Absterbeordnung!C20</f>
        <v>99595.656935899315</v>
      </c>
      <c r="C26" s="18">
        <f t="shared" si="1"/>
        <v>0.78849317558165644</v>
      </c>
      <c r="D26" s="17">
        <f t="shared" si="2"/>
        <v>78530.495811528483</v>
      </c>
      <c r="E26" s="17">
        <f>SUM(D26:$D$136)</f>
        <v>3017189.1863470715</v>
      </c>
      <c r="F26" s="19">
        <f t="shared" si="3"/>
        <v>38.42060533513326</v>
      </c>
      <c r="G26" s="5"/>
      <c r="H26" s="17">
        <f>Absterbeordnung!C20</f>
        <v>99595.656935899315</v>
      </c>
      <c r="I26" s="18">
        <f t="shared" si="4"/>
        <v>0.78849317558165644</v>
      </c>
      <c r="J26" s="17">
        <f t="shared" si="5"/>
        <v>78530.495811528483</v>
      </c>
      <c r="K26" s="17">
        <f>SUM($J26:J$136)</f>
        <v>3017189.1863470715</v>
      </c>
      <c r="L26" s="19">
        <f t="shared" si="6"/>
        <v>38.42060533513326</v>
      </c>
      <c r="N26" s="6">
        <v>12</v>
      </c>
      <c r="O26" s="6">
        <f t="shared" si="0"/>
        <v>12</v>
      </c>
      <c r="P26" s="20">
        <f t="shared" si="7"/>
        <v>99595.656935899315</v>
      </c>
      <c r="Q26" s="20">
        <f t="shared" si="8"/>
        <v>99595.656935899315</v>
      </c>
      <c r="R26" s="5">
        <f t="shared" si="9"/>
        <v>99595.656935899315</v>
      </c>
      <c r="S26" s="5">
        <f t="shared" si="10"/>
        <v>7821296319.8510685</v>
      </c>
      <c r="T26" s="20">
        <f>SUM(S26:$S$127)</f>
        <v>287249447073.13269</v>
      </c>
      <c r="U26" s="6">
        <f t="shared" si="11"/>
        <v>36.726577708617292</v>
      </c>
    </row>
    <row r="27" spans="1:21" ht="12.5">
      <c r="A27" s="21">
        <v>13</v>
      </c>
      <c r="B27" s="17">
        <f>Absterbeordnung!C21</f>
        <v>99587.990321001605</v>
      </c>
      <c r="C27" s="18">
        <f t="shared" si="1"/>
        <v>0.77303252508005538</v>
      </c>
      <c r="D27" s="17">
        <f t="shared" si="2"/>
        <v>76984.755625491991</v>
      </c>
      <c r="E27" s="17">
        <f>SUM(D27:$D$136)</f>
        <v>2938658.690535543</v>
      </c>
      <c r="F27" s="19">
        <f t="shared" si="3"/>
        <v>38.171955819815111</v>
      </c>
      <c r="G27" s="5"/>
      <c r="H27" s="17">
        <f>Absterbeordnung!C21</f>
        <v>99587.990321001605</v>
      </c>
      <c r="I27" s="18">
        <f t="shared" si="4"/>
        <v>0.77303252508005538</v>
      </c>
      <c r="J27" s="17">
        <f t="shared" si="5"/>
        <v>76984.755625491991</v>
      </c>
      <c r="K27" s="17">
        <f>SUM($J27:J$136)</f>
        <v>2938658.690535543</v>
      </c>
      <c r="L27" s="19">
        <f t="shared" si="6"/>
        <v>38.171955819815111</v>
      </c>
      <c r="N27" s="6">
        <v>13</v>
      </c>
      <c r="O27" s="6">
        <f t="shared" si="0"/>
        <v>13</v>
      </c>
      <c r="P27" s="20">
        <f t="shared" si="7"/>
        <v>99587.990321001605</v>
      </c>
      <c r="Q27" s="20">
        <f t="shared" si="8"/>
        <v>99587.990321001605</v>
      </c>
      <c r="R27" s="5">
        <f t="shared" si="9"/>
        <v>99587.990321001605</v>
      </c>
      <c r="S27" s="5">
        <f t="shared" si="10"/>
        <v>7666757098.0961695</v>
      </c>
      <c r="T27" s="20">
        <f>SUM(S27:$S$127)</f>
        <v>279428150753.28156</v>
      </c>
      <c r="U27" s="6">
        <f t="shared" si="11"/>
        <v>36.44672019447048</v>
      </c>
    </row>
    <row r="28" spans="1:21" ht="12.5">
      <c r="A28" s="21">
        <v>14</v>
      </c>
      <c r="B28" s="17">
        <f>Absterbeordnung!C22</f>
        <v>99577.297504682603</v>
      </c>
      <c r="C28" s="18">
        <f t="shared" si="1"/>
        <v>0.75787502458828948</v>
      </c>
      <c r="D28" s="17">
        <f t="shared" si="2"/>
        <v>75467.146794796747</v>
      </c>
      <c r="E28" s="17">
        <f>SUM(D28:$D$136)</f>
        <v>2861673.9349100511</v>
      </c>
      <c r="F28" s="19">
        <f t="shared" si="3"/>
        <v>37.919466369799949</v>
      </c>
      <c r="G28" s="5"/>
      <c r="H28" s="17">
        <f>Absterbeordnung!C22</f>
        <v>99577.297504682603</v>
      </c>
      <c r="I28" s="18">
        <f t="shared" si="4"/>
        <v>0.75787502458828948</v>
      </c>
      <c r="J28" s="17">
        <f t="shared" si="5"/>
        <v>75467.146794796747</v>
      </c>
      <c r="K28" s="17">
        <f>SUM($J28:J$136)</f>
        <v>2861673.9349100511</v>
      </c>
      <c r="L28" s="19">
        <f t="shared" si="6"/>
        <v>37.919466369799949</v>
      </c>
      <c r="N28" s="6">
        <v>14</v>
      </c>
      <c r="O28" s="6">
        <f t="shared" si="0"/>
        <v>14</v>
      </c>
      <c r="P28" s="20">
        <f t="shared" si="7"/>
        <v>99577.297504682603</v>
      </c>
      <c r="Q28" s="20">
        <f t="shared" si="8"/>
        <v>99577.297504682603</v>
      </c>
      <c r="R28" s="5">
        <f t="shared" si="9"/>
        <v>99577.297504682603</v>
      </c>
      <c r="S28" s="5">
        <f t="shared" si="10"/>
        <v>7514814528.2150307</v>
      </c>
      <c r="T28" s="20">
        <f>SUM(S28:$S$127)</f>
        <v>271761393655.18536</v>
      </c>
      <c r="U28" s="6">
        <f t="shared" si="11"/>
        <v>36.163419953324642</v>
      </c>
    </row>
    <row r="29" spans="1:21" ht="12.5">
      <c r="A29" s="21">
        <v>15</v>
      </c>
      <c r="B29" s="17">
        <f>Absterbeordnung!C23</f>
        <v>99566.561116134413</v>
      </c>
      <c r="C29" s="18">
        <f t="shared" si="1"/>
        <v>0.74301472998851925</v>
      </c>
      <c r="D29" s="17">
        <f t="shared" si="2"/>
        <v>73979.421523590005</v>
      </c>
      <c r="E29" s="17">
        <f>SUM(D29:$D$136)</f>
        <v>2786206.7881152551</v>
      </c>
      <c r="F29" s="19">
        <f t="shared" si="3"/>
        <v>37.661916391530724</v>
      </c>
      <c r="G29" s="5"/>
      <c r="H29" s="17">
        <f>Absterbeordnung!C23</f>
        <v>99566.561116134413</v>
      </c>
      <c r="I29" s="18">
        <f t="shared" si="4"/>
        <v>0.74301472998851925</v>
      </c>
      <c r="J29" s="17">
        <f t="shared" si="5"/>
        <v>73979.421523590005</v>
      </c>
      <c r="K29" s="17">
        <f>SUM($J29:J$136)</f>
        <v>2786206.7881152551</v>
      </c>
      <c r="L29" s="19">
        <f t="shared" si="6"/>
        <v>37.661916391530724</v>
      </c>
      <c r="N29" s="6">
        <v>15</v>
      </c>
      <c r="O29" s="6">
        <f t="shared" si="0"/>
        <v>15</v>
      </c>
      <c r="P29" s="20">
        <f t="shared" si="7"/>
        <v>99566.561116134413</v>
      </c>
      <c r="Q29" s="20">
        <f t="shared" si="8"/>
        <v>99566.561116134413</v>
      </c>
      <c r="R29" s="5">
        <f t="shared" si="9"/>
        <v>99566.561116134413</v>
      </c>
      <c r="S29" s="5">
        <f t="shared" si="10"/>
        <v>7365876594.4647942</v>
      </c>
      <c r="T29" s="20">
        <f>SUM(S29:$S$127)</f>
        <v>264246579126.97034</v>
      </c>
      <c r="U29" s="6">
        <f t="shared" si="11"/>
        <v>35.874423870411114</v>
      </c>
    </row>
    <row r="30" spans="1:21" ht="12.5">
      <c r="A30" s="21">
        <v>16</v>
      </c>
      <c r="B30" s="17">
        <f>Absterbeordnung!C24</f>
        <v>99554.561110540933</v>
      </c>
      <c r="C30" s="18">
        <f t="shared" si="1"/>
        <v>0.72844581371423445</v>
      </c>
      <c r="D30" s="17">
        <f t="shared" si="2"/>
        <v>72520.103277131464</v>
      </c>
      <c r="E30" s="17">
        <f>SUM(D30:$D$136)</f>
        <v>2712227.366591665</v>
      </c>
      <c r="F30" s="19">
        <f t="shared" si="3"/>
        <v>37.399662218171997</v>
      </c>
      <c r="G30" s="5"/>
      <c r="H30" s="17">
        <f>Absterbeordnung!C24</f>
        <v>99554.561110540933</v>
      </c>
      <c r="I30" s="18">
        <f t="shared" si="4"/>
        <v>0.72844581371423445</v>
      </c>
      <c r="J30" s="17">
        <f t="shared" si="5"/>
        <v>72520.103277131464</v>
      </c>
      <c r="K30" s="17">
        <f>SUM($J30:J$136)</f>
        <v>2712227.366591665</v>
      </c>
      <c r="L30" s="19">
        <f t="shared" si="6"/>
        <v>37.399662218171997</v>
      </c>
      <c r="N30" s="6">
        <v>16</v>
      </c>
      <c r="O30" s="6">
        <f t="shared" si="0"/>
        <v>16</v>
      </c>
      <c r="P30" s="20">
        <f t="shared" si="7"/>
        <v>99554.561110540933</v>
      </c>
      <c r="Q30" s="20">
        <f t="shared" si="8"/>
        <v>99554.561110540933</v>
      </c>
      <c r="R30" s="5">
        <f t="shared" si="9"/>
        <v>99554.561110540933</v>
      </c>
      <c r="S30" s="5">
        <f t="shared" si="10"/>
        <v>7219707053.4459248</v>
      </c>
      <c r="T30" s="20">
        <f>SUM(S30:$S$127)</f>
        <v>256880702532.50552</v>
      </c>
      <c r="U30" s="6">
        <f t="shared" si="11"/>
        <v>35.580488326032267</v>
      </c>
    </row>
    <row r="31" spans="1:21" ht="12.5">
      <c r="A31" s="21">
        <v>17</v>
      </c>
      <c r="B31" s="17">
        <f>Absterbeordnung!C25</f>
        <v>99539.126199144506</v>
      </c>
      <c r="C31" s="18">
        <f t="shared" si="1"/>
        <v>0.7141625624649357</v>
      </c>
      <c r="D31" s="17">
        <f t="shared" si="2"/>
        <v>71087.117431901657</v>
      </c>
      <c r="E31" s="17">
        <f>SUM(D31:$D$136)</f>
        <v>2639707.263314534</v>
      </c>
      <c r="F31" s="19">
        <f t="shared" si="3"/>
        <v>37.133412616473834</v>
      </c>
      <c r="G31" s="5"/>
      <c r="H31" s="17">
        <f>Absterbeordnung!C25</f>
        <v>99539.126199144506</v>
      </c>
      <c r="I31" s="18">
        <f t="shared" si="4"/>
        <v>0.7141625624649357</v>
      </c>
      <c r="J31" s="17">
        <f t="shared" si="5"/>
        <v>71087.117431901657</v>
      </c>
      <c r="K31" s="17">
        <f>SUM($J31:J$136)</f>
        <v>2639707.263314534</v>
      </c>
      <c r="L31" s="19">
        <f t="shared" si="6"/>
        <v>37.133412616473834</v>
      </c>
      <c r="N31" s="6">
        <v>17</v>
      </c>
      <c r="O31" s="6">
        <f t="shared" si="0"/>
        <v>17</v>
      </c>
      <c r="P31" s="20">
        <f t="shared" si="7"/>
        <v>99539.126199144506</v>
      </c>
      <c r="Q31" s="20">
        <f t="shared" si="8"/>
        <v>99539.126199144506</v>
      </c>
      <c r="R31" s="5">
        <f t="shared" si="9"/>
        <v>99539.126199144506</v>
      </c>
      <c r="S31" s="5">
        <f t="shared" si="10"/>
        <v>7075949553.1874638</v>
      </c>
      <c r="T31" s="20">
        <f>SUM(S31:$S$127)</f>
        <v>249660995479.0596</v>
      </c>
      <c r="U31" s="6">
        <f t="shared" si="11"/>
        <v>35.283037789125586</v>
      </c>
    </row>
    <row r="32" spans="1:21" ht="12.5">
      <c r="A32" s="21">
        <v>18</v>
      </c>
      <c r="B32" s="17">
        <f>Absterbeordnung!C26</f>
        <v>99522.419345236267</v>
      </c>
      <c r="C32" s="18">
        <f t="shared" si="1"/>
        <v>0.7001593749656233</v>
      </c>
      <c r="D32" s="17">
        <f t="shared" si="2"/>
        <v>69681.55492382728</v>
      </c>
      <c r="E32" s="17">
        <f>SUM(D32:$D$136)</f>
        <v>2568620.1458826326</v>
      </c>
      <c r="F32" s="19">
        <f t="shared" si="3"/>
        <v>36.862267908495035</v>
      </c>
      <c r="G32" s="5"/>
      <c r="H32" s="17">
        <f>Absterbeordnung!C26</f>
        <v>99522.419345236267</v>
      </c>
      <c r="I32" s="18">
        <f t="shared" si="4"/>
        <v>0.7001593749656233</v>
      </c>
      <c r="J32" s="17">
        <f t="shared" si="5"/>
        <v>69681.55492382728</v>
      </c>
      <c r="K32" s="17">
        <f>SUM($J32:J$136)</f>
        <v>2568620.1458826326</v>
      </c>
      <c r="L32" s="19">
        <f t="shared" si="6"/>
        <v>36.862267908495035</v>
      </c>
      <c r="N32" s="6">
        <v>18</v>
      </c>
      <c r="O32" s="6">
        <f t="shared" si="0"/>
        <v>18</v>
      </c>
      <c r="P32" s="20">
        <f t="shared" si="7"/>
        <v>99522.419345236267</v>
      </c>
      <c r="Q32" s="20">
        <f t="shared" si="8"/>
        <v>99522.419345236267</v>
      </c>
      <c r="R32" s="5">
        <f t="shared" si="9"/>
        <v>99522.419345236267</v>
      </c>
      <c r="S32" s="5">
        <f t="shared" si="10"/>
        <v>6934876929.7572517</v>
      </c>
      <c r="T32" s="20">
        <f>SUM(S32:$S$127)</f>
        <v>242585045925.87216</v>
      </c>
      <c r="U32" s="6">
        <f t="shared" si="11"/>
        <v>34.980439939020464</v>
      </c>
    </row>
    <row r="33" spans="1:21" ht="12.5">
      <c r="A33" s="21">
        <v>19</v>
      </c>
      <c r="B33" s="17">
        <f>Absterbeordnung!C27</f>
        <v>99505.330160029276</v>
      </c>
      <c r="C33" s="18">
        <f t="shared" si="1"/>
        <v>0.68643075977021895</v>
      </c>
      <c r="D33" s="17">
        <f t="shared" si="2"/>
        <v>68303.519382935381</v>
      </c>
      <c r="E33" s="17">
        <f>SUM(D33:$D$136)</f>
        <v>2498938.5909588053</v>
      </c>
      <c r="F33" s="19">
        <f t="shared" si="3"/>
        <v>36.585795483667681</v>
      </c>
      <c r="G33" s="5"/>
      <c r="H33" s="17">
        <f>Absterbeordnung!C27</f>
        <v>99505.330160029276</v>
      </c>
      <c r="I33" s="18">
        <f t="shared" si="4"/>
        <v>0.68643075977021895</v>
      </c>
      <c r="J33" s="17">
        <f t="shared" si="5"/>
        <v>68303.519382935381</v>
      </c>
      <c r="K33" s="17">
        <f>SUM($J33:J$136)</f>
        <v>2498938.5909588053</v>
      </c>
      <c r="L33" s="19">
        <f t="shared" si="6"/>
        <v>36.585795483667681</v>
      </c>
      <c r="N33" s="6">
        <v>19</v>
      </c>
      <c r="O33" s="6">
        <f t="shared" si="0"/>
        <v>19</v>
      </c>
      <c r="P33" s="20">
        <f t="shared" si="7"/>
        <v>99505.330160029276</v>
      </c>
      <c r="Q33" s="20">
        <f t="shared" si="8"/>
        <v>99505.330160029276</v>
      </c>
      <c r="R33" s="5">
        <f t="shared" si="9"/>
        <v>99505.330160029276</v>
      </c>
      <c r="S33" s="5">
        <f t="shared" si="10"/>
        <v>6796564247.2909441</v>
      </c>
      <c r="T33" s="20">
        <f>SUM(S33:$S$127)</f>
        <v>235650168996.1149</v>
      </c>
      <c r="U33" s="6">
        <f t="shared" si="11"/>
        <v>34.67195489103824</v>
      </c>
    </row>
    <row r="34" spans="1:21" ht="12.5">
      <c r="A34" s="21">
        <v>20</v>
      </c>
      <c r="B34" s="17">
        <f>Absterbeordnung!C28</f>
        <v>99485.581492158934</v>
      </c>
      <c r="C34" s="18">
        <f t="shared" si="1"/>
        <v>0.67297133310805779</v>
      </c>
      <c r="D34" s="17">
        <f t="shared" si="2"/>
        <v>66950.94440180852</v>
      </c>
      <c r="E34" s="17">
        <f>SUM(D34:$D$136)</f>
        <v>2430635.0715758698</v>
      </c>
      <c r="F34" s="19">
        <f t="shared" si="3"/>
        <v>36.304716733916784</v>
      </c>
      <c r="G34" s="5"/>
      <c r="H34" s="17">
        <f>Absterbeordnung!C28</f>
        <v>99485.581492158934</v>
      </c>
      <c r="I34" s="18">
        <f t="shared" si="4"/>
        <v>0.67297133310805779</v>
      </c>
      <c r="J34" s="17">
        <f t="shared" si="5"/>
        <v>66950.94440180852</v>
      </c>
      <c r="K34" s="17">
        <f>SUM($J34:J$136)</f>
        <v>2430635.0715758698</v>
      </c>
      <c r="L34" s="19">
        <f t="shared" si="6"/>
        <v>36.304716733916784</v>
      </c>
      <c r="N34" s="6">
        <v>20</v>
      </c>
      <c r="O34" s="6">
        <f t="shared" si="0"/>
        <v>20</v>
      </c>
      <c r="P34" s="20">
        <f t="shared" si="7"/>
        <v>99485.581492158934</v>
      </c>
      <c r="Q34" s="20">
        <f t="shared" si="8"/>
        <v>99485.581492158934</v>
      </c>
      <c r="R34" s="5">
        <f t="shared" si="9"/>
        <v>99485.581492158934</v>
      </c>
      <c r="S34" s="5">
        <f t="shared" si="10"/>
        <v>6660653635.2631235</v>
      </c>
      <c r="T34" s="20">
        <f>SUM(S34:$S$127)</f>
        <v>228853604748.82397</v>
      </c>
      <c r="U34" s="6">
        <f t="shared" si="11"/>
        <v>34.359031002185311</v>
      </c>
    </row>
    <row r="35" spans="1:21" ht="12.5">
      <c r="A35" s="21">
        <v>21</v>
      </c>
      <c r="B35" s="17">
        <f>Absterbeordnung!C29</f>
        <v>99466.194324924159</v>
      </c>
      <c r="C35" s="18">
        <f t="shared" si="1"/>
        <v>0.65977581677260566</v>
      </c>
      <c r="D35" s="17">
        <f t="shared" si="2"/>
        <v>65625.389601989547</v>
      </c>
      <c r="E35" s="17">
        <f>SUM(D35:$D$136)</f>
        <v>2363684.1271740617</v>
      </c>
      <c r="F35" s="19">
        <f t="shared" si="3"/>
        <v>36.017830012279312</v>
      </c>
      <c r="G35" s="5"/>
      <c r="H35" s="17">
        <f>Absterbeordnung!C29</f>
        <v>99466.194324924159</v>
      </c>
      <c r="I35" s="18">
        <f t="shared" si="4"/>
        <v>0.65977581677260566</v>
      </c>
      <c r="J35" s="17">
        <f t="shared" si="5"/>
        <v>65625.389601989547</v>
      </c>
      <c r="K35" s="17">
        <f>SUM($J35:J$136)</f>
        <v>2363684.1271740617</v>
      </c>
      <c r="L35" s="19">
        <f t="shared" si="6"/>
        <v>36.017830012279312</v>
      </c>
      <c r="N35" s="6">
        <v>21</v>
      </c>
      <c r="O35" s="6">
        <f t="shared" si="0"/>
        <v>21</v>
      </c>
      <c r="P35" s="20">
        <f t="shared" si="7"/>
        <v>99466.194324924159</v>
      </c>
      <c r="Q35" s="20">
        <f t="shared" si="8"/>
        <v>99466.194324924159</v>
      </c>
      <c r="R35" s="5">
        <f t="shared" si="9"/>
        <v>99466.194324924159</v>
      </c>
      <c r="S35" s="5">
        <f t="shared" si="10"/>
        <v>6527507754.8003502</v>
      </c>
      <c r="T35" s="20">
        <f>SUM(S35:$S$127)</f>
        <v>222192951113.56085</v>
      </c>
      <c r="U35" s="6">
        <f t="shared" si="11"/>
        <v>34.03947715729015</v>
      </c>
    </row>
    <row r="36" spans="1:21" ht="12.5">
      <c r="A36" s="21">
        <v>22</v>
      </c>
      <c r="B36" s="17">
        <f>Absterbeordnung!C30</f>
        <v>99446.739881840345</v>
      </c>
      <c r="C36" s="18">
        <f t="shared" si="1"/>
        <v>0.64683903605157411</v>
      </c>
      <c r="D36" s="17">
        <f t="shared" si="2"/>
        <v>64326.03336364124</v>
      </c>
      <c r="E36" s="17">
        <f>SUM(D36:$D$136)</f>
        <v>2298058.7375720716</v>
      </c>
      <c r="F36" s="19">
        <f t="shared" si="3"/>
        <v>35.725174045489872</v>
      </c>
      <c r="G36" s="5"/>
      <c r="H36" s="17">
        <f>Absterbeordnung!C30</f>
        <v>99446.739881840345</v>
      </c>
      <c r="I36" s="18">
        <f t="shared" si="4"/>
        <v>0.64683903605157411</v>
      </c>
      <c r="J36" s="17">
        <f t="shared" si="5"/>
        <v>64326.03336364124</v>
      </c>
      <c r="K36" s="17">
        <f>SUM($J36:J$136)</f>
        <v>2298058.7375720716</v>
      </c>
      <c r="L36" s="19">
        <f t="shared" si="6"/>
        <v>35.725174045489872</v>
      </c>
      <c r="N36" s="6">
        <v>22</v>
      </c>
      <c r="O36" s="6">
        <f t="shared" si="0"/>
        <v>22</v>
      </c>
      <c r="P36" s="20">
        <f t="shared" si="7"/>
        <v>99446.739881840345</v>
      </c>
      <c r="Q36" s="20">
        <f t="shared" si="8"/>
        <v>99446.739881840345</v>
      </c>
      <c r="R36" s="5">
        <f t="shared" si="9"/>
        <v>99446.739881840345</v>
      </c>
      <c r="S36" s="5">
        <f t="shared" si="10"/>
        <v>6397014307.5446138</v>
      </c>
      <c r="T36" s="20">
        <f>SUM(S36:$S$127)</f>
        <v>215665443358.76053</v>
      </c>
      <c r="U36" s="6">
        <f t="shared" si="11"/>
        <v>33.713453337818166</v>
      </c>
    </row>
    <row r="37" spans="1:21" ht="12.5">
      <c r="A37" s="21">
        <v>23</v>
      </c>
      <c r="B37" s="17">
        <f>Absterbeordnung!C31</f>
        <v>99428.368458776851</v>
      </c>
      <c r="C37" s="18">
        <f t="shared" si="1"/>
        <v>0.63415591769762181</v>
      </c>
      <c r="D37" s="17">
        <f t="shared" si="2"/>
        <v>63053.088245152911</v>
      </c>
      <c r="E37" s="17">
        <f>SUM(D37:$D$136)</f>
        <v>2233732.7042084308</v>
      </c>
      <c r="F37" s="19">
        <f t="shared" si="3"/>
        <v>35.426222035685065</v>
      </c>
      <c r="G37" s="5"/>
      <c r="H37" s="17">
        <f>Absterbeordnung!C31</f>
        <v>99428.368458776851</v>
      </c>
      <c r="I37" s="18">
        <f t="shared" si="4"/>
        <v>0.63415591769762181</v>
      </c>
      <c r="J37" s="17">
        <f t="shared" si="5"/>
        <v>63053.088245152911</v>
      </c>
      <c r="K37" s="17">
        <f>SUM($J37:J$136)</f>
        <v>2233732.7042084308</v>
      </c>
      <c r="L37" s="19">
        <f t="shared" si="6"/>
        <v>35.426222035685065</v>
      </c>
      <c r="N37" s="6">
        <v>23</v>
      </c>
      <c r="O37" s="6">
        <f t="shared" si="0"/>
        <v>23</v>
      </c>
      <c r="P37" s="20">
        <f t="shared" si="7"/>
        <v>99428.368458776851</v>
      </c>
      <c r="Q37" s="20">
        <f t="shared" si="8"/>
        <v>99428.368458776851</v>
      </c>
      <c r="R37" s="5">
        <f t="shared" si="9"/>
        <v>99428.368458776851</v>
      </c>
      <c r="S37" s="5">
        <f t="shared" si="10"/>
        <v>6269265690.5028343</v>
      </c>
      <c r="T37" s="20">
        <f>SUM(S37:$S$127)</f>
        <v>209268429051.21591</v>
      </c>
      <c r="U37" s="6">
        <f t="shared" si="11"/>
        <v>33.38005428103515</v>
      </c>
    </row>
    <row r="38" spans="1:21" ht="12.5">
      <c r="A38" s="21">
        <v>24</v>
      </c>
      <c r="B38" s="17">
        <f>Absterbeordnung!C32</f>
        <v>99411.44261047522</v>
      </c>
      <c r="C38" s="18">
        <f t="shared" si="1"/>
        <v>0.62172148793884485</v>
      </c>
      <c r="D38" s="17">
        <f t="shared" si="2"/>
        <v>61806.230017931739</v>
      </c>
      <c r="E38" s="17">
        <f>SUM(D38:$D$136)</f>
        <v>2170679.6159632783</v>
      </c>
      <c r="F38" s="19">
        <f t="shared" si="3"/>
        <v>35.120725132943761</v>
      </c>
      <c r="G38" s="5"/>
      <c r="H38" s="17">
        <f>Absterbeordnung!C32</f>
        <v>99411.44261047522</v>
      </c>
      <c r="I38" s="18">
        <f t="shared" si="4"/>
        <v>0.62172148793884485</v>
      </c>
      <c r="J38" s="17">
        <f t="shared" si="5"/>
        <v>61806.230017931739</v>
      </c>
      <c r="K38" s="17">
        <f>SUM($J38:J$136)</f>
        <v>2170679.6159632783</v>
      </c>
      <c r="L38" s="19">
        <f t="shared" si="6"/>
        <v>35.120725132943761</v>
      </c>
      <c r="N38" s="6">
        <v>24</v>
      </c>
      <c r="O38" s="6">
        <f t="shared" si="0"/>
        <v>24</v>
      </c>
      <c r="P38" s="20">
        <f t="shared" si="7"/>
        <v>99411.44261047522</v>
      </c>
      <c r="Q38" s="20">
        <f t="shared" si="8"/>
        <v>99411.44261047522</v>
      </c>
      <c r="R38" s="5">
        <f t="shared" si="9"/>
        <v>99411.44261047522</v>
      </c>
      <c r="S38" s="5">
        <f t="shared" si="10"/>
        <v>6144246488.3974524</v>
      </c>
      <c r="T38" s="20">
        <f>SUM(S38:$S$127)</f>
        <v>202999163360.7131</v>
      </c>
      <c r="U38" s="6">
        <f t="shared" si="11"/>
        <v>33.03890293855374</v>
      </c>
    </row>
    <row r="39" spans="1:21" ht="12.5">
      <c r="A39" s="21">
        <v>25</v>
      </c>
      <c r="B39" s="17">
        <f>Absterbeordnung!C33</f>
        <v>99391.830794793772</v>
      </c>
      <c r="C39" s="18">
        <f t="shared" si="1"/>
        <v>0.60953087052827937</v>
      </c>
      <c r="D39" s="17">
        <f t="shared" si="2"/>
        <v>60582.389147750095</v>
      </c>
      <c r="E39" s="17">
        <f>SUM(D39:$D$136)</f>
        <v>2108873.3859453467</v>
      </c>
      <c r="F39" s="19">
        <f t="shared" si="3"/>
        <v>34.81000692795665</v>
      </c>
      <c r="G39" s="5"/>
      <c r="H39" s="17">
        <f>Absterbeordnung!C33</f>
        <v>99391.830794793772</v>
      </c>
      <c r="I39" s="18">
        <f t="shared" si="4"/>
        <v>0.60953087052827937</v>
      </c>
      <c r="J39" s="17">
        <f t="shared" si="5"/>
        <v>60582.389147750095</v>
      </c>
      <c r="K39" s="17">
        <f>SUM($J39:J$136)</f>
        <v>2108873.3859453467</v>
      </c>
      <c r="L39" s="19">
        <f t="shared" si="6"/>
        <v>34.81000692795665</v>
      </c>
      <c r="N39" s="6">
        <v>25</v>
      </c>
      <c r="O39" s="6">
        <f t="shared" si="0"/>
        <v>25</v>
      </c>
      <c r="P39" s="20">
        <f t="shared" si="7"/>
        <v>99391.830794793772</v>
      </c>
      <c r="Q39" s="20">
        <f t="shared" si="8"/>
        <v>99391.830794793772</v>
      </c>
      <c r="R39" s="5">
        <f t="shared" si="9"/>
        <v>99391.830794793772</v>
      </c>
      <c r="S39" s="5">
        <f t="shared" si="10"/>
        <v>6021394571.3175278</v>
      </c>
      <c r="T39" s="20">
        <f>SUM(S39:$S$127)</f>
        <v>196854916872.31561</v>
      </c>
      <c r="U39" s="6">
        <f t="shared" si="11"/>
        <v>32.692578860388856</v>
      </c>
    </row>
    <row r="40" spans="1:21" ht="12.5">
      <c r="A40" s="21">
        <v>26</v>
      </c>
      <c r="B40" s="17">
        <f>Absterbeordnung!C34</f>
        <v>99375.1429623687</v>
      </c>
      <c r="C40" s="18">
        <f t="shared" si="1"/>
        <v>0.59757928483164635</v>
      </c>
      <c r="D40" s="17">
        <f t="shared" si="2"/>
        <v>59384.526861494902</v>
      </c>
      <c r="E40" s="17">
        <f>SUM(D40:$D$136)</f>
        <v>2048290.996797597</v>
      </c>
      <c r="F40" s="19">
        <f t="shared" si="3"/>
        <v>34.491998253600883</v>
      </c>
      <c r="G40" s="5"/>
      <c r="H40" s="17">
        <f>Absterbeordnung!C34</f>
        <v>99375.1429623687</v>
      </c>
      <c r="I40" s="18">
        <f t="shared" si="4"/>
        <v>0.59757928483164635</v>
      </c>
      <c r="J40" s="17">
        <f t="shared" si="5"/>
        <v>59384.526861494902</v>
      </c>
      <c r="K40" s="17">
        <f>SUM($J40:J$136)</f>
        <v>2048290.996797597</v>
      </c>
      <c r="L40" s="19">
        <f t="shared" si="6"/>
        <v>34.491998253600883</v>
      </c>
      <c r="N40" s="6">
        <v>26</v>
      </c>
      <c r="O40" s="6">
        <f t="shared" si="0"/>
        <v>26</v>
      </c>
      <c r="P40" s="20">
        <f t="shared" si="7"/>
        <v>99375.1429623687</v>
      </c>
      <c r="Q40" s="20">
        <f t="shared" si="8"/>
        <v>99375.1429623687</v>
      </c>
      <c r="R40" s="5">
        <f t="shared" si="9"/>
        <v>99375.1429623687</v>
      </c>
      <c r="S40" s="5">
        <f t="shared" si="10"/>
        <v>5901345846.6136808</v>
      </c>
      <c r="T40" s="20">
        <f>SUM(S40:$S$127)</f>
        <v>190833522300.99808</v>
      </c>
      <c r="U40" s="6">
        <f t="shared" si="11"/>
        <v>32.337288351012752</v>
      </c>
    </row>
    <row r="41" spans="1:21" ht="12.5">
      <c r="A41" s="21">
        <v>27</v>
      </c>
      <c r="B41" s="17">
        <f>Absterbeordnung!C35</f>
        <v>99353.941707221704</v>
      </c>
      <c r="C41" s="18">
        <f t="shared" si="1"/>
        <v>0.58586204395259456</v>
      </c>
      <c r="D41" s="17">
        <f t="shared" si="2"/>
        <v>58207.703363339839</v>
      </c>
      <c r="E41" s="17">
        <f>SUM(D41:$D$136)</f>
        <v>1988906.4699361022</v>
      </c>
      <c r="F41" s="19">
        <f t="shared" si="3"/>
        <v>34.169128053740529</v>
      </c>
      <c r="G41" s="5"/>
      <c r="H41" s="17">
        <f>Absterbeordnung!C35</f>
        <v>99353.941707221704</v>
      </c>
      <c r="I41" s="18">
        <f t="shared" si="4"/>
        <v>0.58586204395259456</v>
      </c>
      <c r="J41" s="17">
        <f t="shared" si="5"/>
        <v>58207.703363339839</v>
      </c>
      <c r="K41" s="17">
        <f>SUM($J41:J$136)</f>
        <v>1988906.4699361022</v>
      </c>
      <c r="L41" s="19">
        <f t="shared" si="6"/>
        <v>34.169128053740529</v>
      </c>
      <c r="N41" s="6">
        <v>27</v>
      </c>
      <c r="O41" s="6">
        <f t="shared" si="0"/>
        <v>27</v>
      </c>
      <c r="P41" s="20">
        <f t="shared" si="7"/>
        <v>99353.941707221704</v>
      </c>
      <c r="Q41" s="20">
        <f t="shared" si="8"/>
        <v>99353.941707221704</v>
      </c>
      <c r="R41" s="5">
        <f t="shared" si="9"/>
        <v>99353.941707221704</v>
      </c>
      <c r="S41" s="5">
        <f t="shared" si="10"/>
        <v>5783164766.8725195</v>
      </c>
      <c r="T41" s="20">
        <f>SUM(S41:$S$127)</f>
        <v>184932176454.38443</v>
      </c>
      <c r="U41" s="6">
        <f t="shared" si="11"/>
        <v>31.977677259642387</v>
      </c>
    </row>
    <row r="42" spans="1:21" ht="12.5">
      <c r="A42" s="21">
        <v>28</v>
      </c>
      <c r="B42" s="17">
        <f>Absterbeordnung!C36</f>
        <v>99332.909308587448</v>
      </c>
      <c r="C42" s="18">
        <f t="shared" si="1"/>
        <v>0.57437455289470041</v>
      </c>
      <c r="D42" s="17">
        <f t="shared" si="2"/>
        <v>57054.295371849737</v>
      </c>
      <c r="E42" s="17">
        <f>SUM(D42:$D$136)</f>
        <v>1930698.7665727623</v>
      </c>
      <c r="F42" s="19">
        <f t="shared" si="3"/>
        <v>33.839674190864827</v>
      </c>
      <c r="G42" s="5"/>
      <c r="H42" s="17">
        <f>Absterbeordnung!C36</f>
        <v>99332.909308587448</v>
      </c>
      <c r="I42" s="18">
        <f t="shared" si="4"/>
        <v>0.57437455289470041</v>
      </c>
      <c r="J42" s="17">
        <f t="shared" si="5"/>
        <v>57054.295371849737</v>
      </c>
      <c r="K42" s="17">
        <f>SUM($J42:J$136)</f>
        <v>1930698.7665727623</v>
      </c>
      <c r="L42" s="19">
        <f t="shared" si="6"/>
        <v>33.839674190864827</v>
      </c>
      <c r="N42" s="6">
        <v>28</v>
      </c>
      <c r="O42" s="6">
        <f t="shared" si="0"/>
        <v>28</v>
      </c>
      <c r="P42" s="20">
        <f t="shared" si="7"/>
        <v>99332.909308587448</v>
      </c>
      <c r="Q42" s="20">
        <f t="shared" si="8"/>
        <v>99332.909308587448</v>
      </c>
      <c r="R42" s="5">
        <f t="shared" si="9"/>
        <v>99332.909308587448</v>
      </c>
      <c r="S42" s="5">
        <f t="shared" si="10"/>
        <v>5667369147.8373108</v>
      </c>
      <c r="T42" s="20">
        <f>SUM(S42:$S$127)</f>
        <v>179149011687.51193</v>
      </c>
      <c r="U42" s="6">
        <f t="shared" si="11"/>
        <v>31.610612793040993</v>
      </c>
    </row>
    <row r="43" spans="1:21" ht="12.5">
      <c r="A43" s="21">
        <v>29</v>
      </c>
      <c r="B43" s="17">
        <f>Absterbeordnung!C37</f>
        <v>99311.169490779343</v>
      </c>
      <c r="C43" s="18">
        <f t="shared" si="1"/>
        <v>0.56311230675951029</v>
      </c>
      <c r="D43" s="17">
        <f t="shared" si="2"/>
        <v>55923.341738937459</v>
      </c>
      <c r="E43" s="17">
        <f>SUM(D43:$D$136)</f>
        <v>1873644.4712009125</v>
      </c>
      <c r="F43" s="19">
        <f t="shared" si="3"/>
        <v>33.503800254775541</v>
      </c>
      <c r="G43" s="5"/>
      <c r="H43" s="17">
        <f>Absterbeordnung!C37</f>
        <v>99311.169490779343</v>
      </c>
      <c r="I43" s="18">
        <f t="shared" si="4"/>
        <v>0.56311230675951029</v>
      </c>
      <c r="J43" s="17">
        <f t="shared" si="5"/>
        <v>55923.341738937459</v>
      </c>
      <c r="K43" s="17">
        <f>SUM($J43:J$136)</f>
        <v>1873644.4712009125</v>
      </c>
      <c r="L43" s="19">
        <f t="shared" si="6"/>
        <v>33.503800254775541</v>
      </c>
      <c r="N43" s="6">
        <v>29</v>
      </c>
      <c r="O43" s="6">
        <f t="shared" si="0"/>
        <v>29</v>
      </c>
      <c r="P43" s="20">
        <f t="shared" si="7"/>
        <v>99311.169490779343</v>
      </c>
      <c r="Q43" s="20">
        <f t="shared" si="8"/>
        <v>99311.169490779343</v>
      </c>
      <c r="R43" s="5">
        <f t="shared" si="9"/>
        <v>99311.169490779343</v>
      </c>
      <c r="S43" s="5">
        <f t="shared" si="10"/>
        <v>5553812469.9263916</v>
      </c>
      <c r="T43" s="20">
        <f>SUM(S43:$S$127)</f>
        <v>173481642539.67462</v>
      </c>
      <c r="U43" s="6">
        <f t="shared" si="11"/>
        <v>31.23649627693927</v>
      </c>
    </row>
    <row r="44" spans="1:21" ht="12.5">
      <c r="A44" s="21">
        <v>30</v>
      </c>
      <c r="B44" s="17">
        <f>Absterbeordnung!C38</f>
        <v>99286.381855775791</v>
      </c>
      <c r="C44" s="18">
        <f t="shared" si="1"/>
        <v>0.55207088897991197</v>
      </c>
      <c r="D44" s="17">
        <f t="shared" si="2"/>
        <v>54813.121094717142</v>
      </c>
      <c r="E44" s="17">
        <f>SUM(D44:$D$136)</f>
        <v>1817721.1294619748</v>
      </c>
      <c r="F44" s="19">
        <f t="shared" si="3"/>
        <v>33.162153388801748</v>
      </c>
      <c r="G44" s="5"/>
      <c r="H44" s="17">
        <f>Absterbeordnung!C38</f>
        <v>99286.381855775791</v>
      </c>
      <c r="I44" s="18">
        <f t="shared" si="4"/>
        <v>0.55207088897991197</v>
      </c>
      <c r="J44" s="17">
        <f t="shared" si="5"/>
        <v>54813.121094717142</v>
      </c>
      <c r="K44" s="17">
        <f>SUM($J44:J$136)</f>
        <v>1817721.1294619748</v>
      </c>
      <c r="L44" s="19">
        <f t="shared" si="6"/>
        <v>33.162153388801748</v>
      </c>
      <c r="N44" s="6">
        <v>30</v>
      </c>
      <c r="O44" s="6">
        <f t="shared" si="0"/>
        <v>30</v>
      </c>
      <c r="P44" s="20">
        <f t="shared" si="7"/>
        <v>99286.381855775791</v>
      </c>
      <c r="Q44" s="20">
        <f t="shared" si="8"/>
        <v>99286.381855775791</v>
      </c>
      <c r="R44" s="5">
        <f t="shared" si="9"/>
        <v>99286.381855775791</v>
      </c>
      <c r="S44" s="5">
        <f t="shared" si="10"/>
        <v>5442196471.7169647</v>
      </c>
      <c r="T44" s="20">
        <f>SUM(S44:$S$127)</f>
        <v>167927830069.74823</v>
      </c>
      <c r="U44" s="6">
        <f t="shared" si="11"/>
        <v>30.856627639679552</v>
      </c>
    </row>
    <row r="45" spans="1:21" ht="12.5">
      <c r="A45" s="21">
        <v>31</v>
      </c>
      <c r="B45" s="17">
        <f>Absterbeordnung!C39</f>
        <v>99261.435182377551</v>
      </c>
      <c r="C45" s="18">
        <f t="shared" si="1"/>
        <v>0.54124596958814919</v>
      </c>
      <c r="D45" s="17">
        <f t="shared" si="2"/>
        <v>53724.851727997164</v>
      </c>
      <c r="E45" s="17">
        <f>SUM(D45:$D$136)</f>
        <v>1762908.0083672577</v>
      </c>
      <c r="F45" s="19">
        <f t="shared" si="3"/>
        <v>32.813641204496221</v>
      </c>
      <c r="G45" s="5"/>
      <c r="H45" s="17">
        <f>Absterbeordnung!C39</f>
        <v>99261.435182377551</v>
      </c>
      <c r="I45" s="18">
        <f t="shared" si="4"/>
        <v>0.54124596958814919</v>
      </c>
      <c r="J45" s="17">
        <f t="shared" si="5"/>
        <v>53724.851727997164</v>
      </c>
      <c r="K45" s="17">
        <f>SUM($J45:J$136)</f>
        <v>1762908.0083672577</v>
      </c>
      <c r="L45" s="19">
        <f t="shared" si="6"/>
        <v>32.813641204496221</v>
      </c>
      <c r="N45" s="6">
        <v>31</v>
      </c>
      <c r="O45" s="6">
        <f t="shared" si="0"/>
        <v>31</v>
      </c>
      <c r="P45" s="20">
        <f t="shared" si="7"/>
        <v>99261.435182377551</v>
      </c>
      <c r="Q45" s="20">
        <f t="shared" si="8"/>
        <v>99261.435182377551</v>
      </c>
      <c r="R45" s="5">
        <f t="shared" si="9"/>
        <v>99261.435182377551</v>
      </c>
      <c r="S45" s="5">
        <f t="shared" si="10"/>
        <v>5332805887.4814348</v>
      </c>
      <c r="T45" s="20">
        <f>SUM(S45:$S$127)</f>
        <v>162485633598.03125</v>
      </c>
      <c r="U45" s="6">
        <f t="shared" si="11"/>
        <v>30.469069571697759</v>
      </c>
    </row>
    <row r="46" spans="1:21" ht="12.5">
      <c r="A46" s="21">
        <v>32</v>
      </c>
      <c r="B46" s="17">
        <f>Absterbeordnung!C40</f>
        <v>99234.156835802278</v>
      </c>
      <c r="C46" s="18">
        <f t="shared" si="1"/>
        <v>0.53063330351779314</v>
      </c>
      <c r="D46" s="17">
        <f t="shared" si="2"/>
        <v>52656.948463584558</v>
      </c>
      <c r="E46" s="17">
        <f>SUM(D46:$D$136)</f>
        <v>1709183.1566392602</v>
      </c>
      <c r="F46" s="19">
        <f t="shared" si="3"/>
        <v>32.458834142682292</v>
      </c>
      <c r="G46" s="5"/>
      <c r="H46" s="17">
        <f>Absterbeordnung!C40</f>
        <v>99234.156835802278</v>
      </c>
      <c r="I46" s="18">
        <f t="shared" si="4"/>
        <v>0.53063330351779314</v>
      </c>
      <c r="J46" s="17">
        <f t="shared" si="5"/>
        <v>52656.948463584558</v>
      </c>
      <c r="K46" s="17">
        <f>SUM($J46:J$136)</f>
        <v>1709183.1566392602</v>
      </c>
      <c r="L46" s="19">
        <f t="shared" si="6"/>
        <v>32.458834142682292</v>
      </c>
      <c r="N46" s="6">
        <v>32</v>
      </c>
      <c r="O46" s="6">
        <f t="shared" ref="O46:O77" si="12">N46+$B$3</f>
        <v>32</v>
      </c>
      <c r="P46" s="20">
        <f t="shared" si="7"/>
        <v>99234.156835802278</v>
      </c>
      <c r="Q46" s="20">
        <f t="shared" si="8"/>
        <v>99234.156835802278</v>
      </c>
      <c r="R46" s="5">
        <f t="shared" si="9"/>
        <v>99234.156835802278</v>
      </c>
      <c r="S46" s="5">
        <f t="shared" si="10"/>
        <v>5225367882.3301077</v>
      </c>
      <c r="T46" s="20">
        <f>SUM(S46:$S$127)</f>
        <v>157152827710.5498</v>
      </c>
      <c r="U46" s="6">
        <f t="shared" si="11"/>
        <v>30.074978690394495</v>
      </c>
    </row>
    <row r="47" spans="1:21" ht="12.5">
      <c r="A47" s="21">
        <v>33</v>
      </c>
      <c r="B47" s="17">
        <f>Absterbeordnung!C41</f>
        <v>99201.722422127961</v>
      </c>
      <c r="C47" s="18">
        <f t="shared" ref="C47:C78" si="13">1/(((1+($B$5/100))^A47))</f>
        <v>0.52022872893901284</v>
      </c>
      <c r="D47" s="17">
        <f t="shared" ref="D47:D78" si="14">B47*C47</f>
        <v>51607.585964224403</v>
      </c>
      <c r="E47" s="17">
        <f>SUM(D47:$D$136)</f>
        <v>1656526.2081756757</v>
      </c>
      <c r="F47" s="19">
        <f t="shared" ref="F47:F78" si="15">E47/D47</f>
        <v>32.098502133465779</v>
      </c>
      <c r="G47" s="5"/>
      <c r="H47" s="17">
        <f>Absterbeordnung!C41</f>
        <v>99201.722422127961</v>
      </c>
      <c r="I47" s="18">
        <f t="shared" ref="I47:I78" si="16">1/(((1+($B$5/100))^A47))</f>
        <v>0.52022872893901284</v>
      </c>
      <c r="J47" s="17">
        <f t="shared" ref="J47:J78" si="17">H47*I47</f>
        <v>51607.585964224403</v>
      </c>
      <c r="K47" s="17">
        <f>SUM($J47:J$136)</f>
        <v>1656526.2081756757</v>
      </c>
      <c r="L47" s="19">
        <f t="shared" ref="L47:L78" si="18">K47/J47</f>
        <v>32.098502133465779</v>
      </c>
      <c r="N47" s="6">
        <v>33</v>
      </c>
      <c r="O47" s="6">
        <f t="shared" si="12"/>
        <v>33</v>
      </c>
      <c r="P47" s="20">
        <f t="shared" si="7"/>
        <v>99201.722422127961</v>
      </c>
      <c r="Q47" s="20">
        <f t="shared" si="8"/>
        <v>99201.722422127961</v>
      </c>
      <c r="R47" s="5">
        <f t="shared" si="9"/>
        <v>99201.722422127961</v>
      </c>
      <c r="S47" s="5">
        <f t="shared" ref="S47:S78" si="19">P47*R47*I47</f>
        <v>5119561417.6990957</v>
      </c>
      <c r="T47" s="20">
        <f>SUM(S47:$S$127)</f>
        <v>151927459828.2197</v>
      </c>
      <c r="U47" s="6">
        <f t="shared" ref="U47:U78" si="20">T47/S47</f>
        <v>29.675874051043426</v>
      </c>
    </row>
    <row r="48" spans="1:21" ht="12.5">
      <c r="A48" s="21">
        <v>34</v>
      </c>
      <c r="B48" s="17">
        <f>Absterbeordnung!C42</f>
        <v>99168.834500279467</v>
      </c>
      <c r="C48" s="18">
        <f t="shared" si="13"/>
        <v>0.51002816562648323</v>
      </c>
      <c r="D48" s="17">
        <f t="shared" si="14"/>
        <v>50578.89874749384</v>
      </c>
      <c r="E48" s="17">
        <f>SUM(D48:$D$136)</f>
        <v>1604918.6222114514</v>
      </c>
      <c r="F48" s="19">
        <f t="shared" si="15"/>
        <v>31.730991815850366</v>
      </c>
      <c r="G48" s="5"/>
      <c r="H48" s="17">
        <f>Absterbeordnung!C42</f>
        <v>99168.834500279467</v>
      </c>
      <c r="I48" s="18">
        <f t="shared" si="16"/>
        <v>0.51002816562648323</v>
      </c>
      <c r="J48" s="17">
        <f t="shared" si="17"/>
        <v>50578.89874749384</v>
      </c>
      <c r="K48" s="17">
        <f>SUM($J48:J$136)</f>
        <v>1604918.6222114514</v>
      </c>
      <c r="L48" s="19">
        <f t="shared" si="18"/>
        <v>31.730991815850366</v>
      </c>
      <c r="N48" s="6">
        <v>34</v>
      </c>
      <c r="O48" s="6">
        <f t="shared" si="12"/>
        <v>34</v>
      </c>
      <c r="P48" s="20">
        <f t="shared" si="7"/>
        <v>99168.834500279467</v>
      </c>
      <c r="Q48" s="20">
        <f t="shared" si="8"/>
        <v>99168.834500279467</v>
      </c>
      <c r="R48" s="5">
        <f t="shared" si="9"/>
        <v>99168.834500279467</v>
      </c>
      <c r="S48" s="5">
        <f t="shared" si="19"/>
        <v>5015850439.0966091</v>
      </c>
      <c r="T48" s="20">
        <f>SUM(S48:$S$127)</f>
        <v>146807898410.5206</v>
      </c>
      <c r="U48" s="6">
        <f t="shared" si="20"/>
        <v>29.268795031488573</v>
      </c>
    </row>
    <row r="49" spans="1:21" ht="12.5">
      <c r="A49" s="21">
        <v>35</v>
      </c>
      <c r="B49" s="17">
        <f>Absterbeordnung!C43</f>
        <v>99132.187840739934</v>
      </c>
      <c r="C49" s="18">
        <f t="shared" si="13"/>
        <v>0.50002761335929735</v>
      </c>
      <c r="D49" s="17">
        <f t="shared" si="14"/>
        <v>49568.831293090749</v>
      </c>
      <c r="E49" s="17">
        <f>SUM(D49:$D$136)</f>
        <v>1554339.7234639574</v>
      </c>
      <c r="F49" s="19">
        <f t="shared" si="15"/>
        <v>31.35719933103632</v>
      </c>
      <c r="G49" s="5"/>
      <c r="H49" s="17">
        <f>Absterbeordnung!C43</f>
        <v>99132.187840739934</v>
      </c>
      <c r="I49" s="18">
        <f t="shared" si="16"/>
        <v>0.50002761335929735</v>
      </c>
      <c r="J49" s="17">
        <f t="shared" si="17"/>
        <v>49568.831293090749</v>
      </c>
      <c r="K49" s="17">
        <f>SUM($J49:J$136)</f>
        <v>1554339.7234639574</v>
      </c>
      <c r="L49" s="19">
        <f t="shared" si="18"/>
        <v>31.35719933103632</v>
      </c>
      <c r="N49" s="6">
        <v>35</v>
      </c>
      <c r="O49" s="6">
        <f t="shared" si="12"/>
        <v>35</v>
      </c>
      <c r="P49" s="20">
        <f t="shared" si="7"/>
        <v>99132.187840739934</v>
      </c>
      <c r="Q49" s="20">
        <f t="shared" si="8"/>
        <v>99132.187840739934</v>
      </c>
      <c r="R49" s="5">
        <f t="shared" si="9"/>
        <v>99132.187840739934</v>
      </c>
      <c r="S49" s="5">
        <f t="shared" si="19"/>
        <v>4913866694.7926197</v>
      </c>
      <c r="T49" s="20">
        <f>SUM(S49:$S$127)</f>
        <v>141792047971.42404</v>
      </c>
      <c r="U49" s="6">
        <f t="shared" si="20"/>
        <v>28.855493398240853</v>
      </c>
    </row>
    <row r="50" spans="1:21" ht="12.5">
      <c r="A50" s="21">
        <v>36</v>
      </c>
      <c r="B50" s="17">
        <f>Absterbeordnung!C44</f>
        <v>99089.922708516708</v>
      </c>
      <c r="C50" s="18">
        <f t="shared" si="13"/>
        <v>0.49022315035225233</v>
      </c>
      <c r="D50" s="17">
        <f t="shared" si="14"/>
        <v>48576.174078330252</v>
      </c>
      <c r="E50" s="17">
        <f>SUM(D50:$D$136)</f>
        <v>1504770.8921708667</v>
      </c>
      <c r="F50" s="19">
        <f t="shared" si="15"/>
        <v>30.97755063509916</v>
      </c>
      <c r="G50" s="5"/>
      <c r="H50" s="17">
        <f>Absterbeordnung!C44</f>
        <v>99089.922708516708</v>
      </c>
      <c r="I50" s="18">
        <f t="shared" si="16"/>
        <v>0.49022315035225233</v>
      </c>
      <c r="J50" s="17">
        <f t="shared" si="17"/>
        <v>48576.174078330252</v>
      </c>
      <c r="K50" s="17">
        <f>SUM($J50:J$136)</f>
        <v>1504770.8921708667</v>
      </c>
      <c r="L50" s="19">
        <f t="shared" si="18"/>
        <v>30.97755063509916</v>
      </c>
      <c r="N50" s="6">
        <v>36</v>
      </c>
      <c r="O50" s="6">
        <f t="shared" si="12"/>
        <v>36</v>
      </c>
      <c r="P50" s="20">
        <f t="shared" si="7"/>
        <v>99089.922708516708</v>
      </c>
      <c r="Q50" s="20">
        <f t="shared" si="8"/>
        <v>99089.922708516708</v>
      </c>
      <c r="R50" s="5">
        <f t="shared" si="9"/>
        <v>99089.922708516708</v>
      </c>
      <c r="S50" s="5">
        <f t="shared" si="19"/>
        <v>4813409334.8971968</v>
      </c>
      <c r="T50" s="20">
        <f>SUM(S50:$S$127)</f>
        <v>136878181276.63141</v>
      </c>
      <c r="U50" s="6">
        <f t="shared" si="20"/>
        <v>28.436846267003553</v>
      </c>
    </row>
    <row r="51" spans="1:21" ht="12.5">
      <c r="A51" s="21">
        <v>37</v>
      </c>
      <c r="B51" s="17">
        <f>Absterbeordnung!C45</f>
        <v>99043.02737770573</v>
      </c>
      <c r="C51" s="18">
        <f t="shared" si="13"/>
        <v>0.48061093171789437</v>
      </c>
      <c r="D51" s="17">
        <f t="shared" si="14"/>
        <v>47601.161668160072</v>
      </c>
      <c r="E51" s="17">
        <f>SUM(D51:$D$136)</f>
        <v>1456194.7180925366</v>
      </c>
      <c r="F51" s="19">
        <f t="shared" si="15"/>
        <v>30.591579429175365</v>
      </c>
      <c r="G51" s="5"/>
      <c r="H51" s="17">
        <f>Absterbeordnung!C45</f>
        <v>99043.02737770573</v>
      </c>
      <c r="I51" s="18">
        <f t="shared" si="16"/>
        <v>0.48061093171789437</v>
      </c>
      <c r="J51" s="17">
        <f t="shared" si="17"/>
        <v>47601.161668160072</v>
      </c>
      <c r="K51" s="17">
        <f>SUM($J51:J$136)</f>
        <v>1456194.7180925366</v>
      </c>
      <c r="L51" s="19">
        <f t="shared" si="18"/>
        <v>30.591579429175365</v>
      </c>
      <c r="N51" s="6">
        <v>37</v>
      </c>
      <c r="O51" s="6">
        <f t="shared" si="12"/>
        <v>37</v>
      </c>
      <c r="P51" s="20">
        <f t="shared" si="7"/>
        <v>99043.02737770573</v>
      </c>
      <c r="Q51" s="20">
        <f t="shared" si="8"/>
        <v>99043.02737770573</v>
      </c>
      <c r="R51" s="5">
        <f t="shared" si="9"/>
        <v>99043.02737770573</v>
      </c>
      <c r="S51" s="5">
        <f t="shared" si="19"/>
        <v>4714563158.310174</v>
      </c>
      <c r="T51" s="20">
        <f>SUM(S51:$S$127)</f>
        <v>132064771941.73419</v>
      </c>
      <c r="U51" s="6">
        <f t="shared" si="20"/>
        <v>28.012090941861462</v>
      </c>
    </row>
    <row r="52" spans="1:21" ht="12.5">
      <c r="A52" s="21">
        <v>38</v>
      </c>
      <c r="B52" s="17">
        <f>Absterbeordnung!C46</f>
        <v>98991.51120931383</v>
      </c>
      <c r="C52" s="18">
        <f t="shared" si="13"/>
        <v>0.47118718795871989</v>
      </c>
      <c r="D52" s="17">
        <f t="shared" si="14"/>
        <v>46643.531798500684</v>
      </c>
      <c r="E52" s="17">
        <f>SUM(D52:$D$136)</f>
        <v>1408593.5564243766</v>
      </c>
      <c r="F52" s="19">
        <f t="shared" si="15"/>
        <v>30.199118765480247</v>
      </c>
      <c r="G52" s="5"/>
      <c r="H52" s="17">
        <f>Absterbeordnung!C46</f>
        <v>98991.51120931383</v>
      </c>
      <c r="I52" s="18">
        <f t="shared" si="16"/>
        <v>0.47118718795871989</v>
      </c>
      <c r="J52" s="17">
        <f t="shared" si="17"/>
        <v>46643.531798500684</v>
      </c>
      <c r="K52" s="17">
        <f>SUM($J52:J$136)</f>
        <v>1408593.5564243766</v>
      </c>
      <c r="L52" s="19">
        <f t="shared" si="18"/>
        <v>30.199118765480247</v>
      </c>
      <c r="N52" s="6">
        <v>38</v>
      </c>
      <c r="O52" s="6">
        <f t="shared" si="12"/>
        <v>38</v>
      </c>
      <c r="P52" s="20">
        <f t="shared" si="7"/>
        <v>98991.51120931383</v>
      </c>
      <c r="Q52" s="20">
        <f t="shared" si="8"/>
        <v>98991.51120931383</v>
      </c>
      <c r="R52" s="5">
        <f t="shared" si="9"/>
        <v>98991.51120931383</v>
      </c>
      <c r="S52" s="5">
        <f t="shared" si="19"/>
        <v>4617313700.8732662</v>
      </c>
      <c r="T52" s="20">
        <f>SUM(S52:$S$127)</f>
        <v>127350208783.42401</v>
      </c>
      <c r="U52" s="6">
        <f t="shared" si="20"/>
        <v>27.581017239382813</v>
      </c>
    </row>
    <row r="53" spans="1:21" ht="12.5">
      <c r="A53" s="21">
        <v>39</v>
      </c>
      <c r="B53" s="17">
        <f>Absterbeordnung!C47</f>
        <v>98935.359334128632</v>
      </c>
      <c r="C53" s="18">
        <f t="shared" si="13"/>
        <v>0.46194822348894127</v>
      </c>
      <c r="D53" s="17">
        <f t="shared" si="14"/>
        <v>45703.013484640767</v>
      </c>
      <c r="E53" s="17">
        <f>SUM(D53:$D$136)</f>
        <v>1361950.024625876</v>
      </c>
      <c r="F53" s="19">
        <f t="shared" si="15"/>
        <v>29.800004874592815</v>
      </c>
      <c r="G53" s="5"/>
      <c r="H53" s="17">
        <f>Absterbeordnung!C47</f>
        <v>98935.359334128632</v>
      </c>
      <c r="I53" s="18">
        <f t="shared" si="16"/>
        <v>0.46194822348894127</v>
      </c>
      <c r="J53" s="17">
        <f t="shared" si="17"/>
        <v>45703.013484640767</v>
      </c>
      <c r="K53" s="17">
        <f>SUM($J53:J$136)</f>
        <v>1361950.024625876</v>
      </c>
      <c r="L53" s="19">
        <f t="shared" si="18"/>
        <v>29.800004874592815</v>
      </c>
      <c r="N53" s="6">
        <v>39</v>
      </c>
      <c r="O53" s="6">
        <f t="shared" si="12"/>
        <v>39</v>
      </c>
      <c r="P53" s="20">
        <f t="shared" si="7"/>
        <v>98935.359334128632</v>
      </c>
      <c r="Q53" s="20">
        <f t="shared" si="8"/>
        <v>98935.359334128632</v>
      </c>
      <c r="R53" s="5">
        <f t="shared" si="9"/>
        <v>98935.359334128632</v>
      </c>
      <c r="S53" s="5">
        <f t="shared" si="19"/>
        <v>4521644061.7554598</v>
      </c>
      <c r="T53" s="20">
        <f>SUM(S53:$S$127)</f>
        <v>122732895082.55077</v>
      </c>
      <c r="U53" s="6">
        <f t="shared" si="20"/>
        <v>27.14342248224235</v>
      </c>
    </row>
    <row r="54" spans="1:21" ht="12.5">
      <c r="A54" s="21">
        <v>40</v>
      </c>
      <c r="B54" s="17">
        <f>Absterbeordnung!C48</f>
        <v>98869.49090666257</v>
      </c>
      <c r="C54" s="18">
        <f t="shared" si="13"/>
        <v>0.45289041518523643</v>
      </c>
      <c r="D54" s="17">
        <f t="shared" si="14"/>
        <v>44777.044785871367</v>
      </c>
      <c r="E54" s="17">
        <f>SUM(D54:$D$136)</f>
        <v>1316247.0111412352</v>
      </c>
      <c r="F54" s="19">
        <f t="shared" si="15"/>
        <v>29.39557573385358</v>
      </c>
      <c r="G54" s="5"/>
      <c r="H54" s="17">
        <f>Absterbeordnung!C48</f>
        <v>98869.49090666257</v>
      </c>
      <c r="I54" s="18">
        <f t="shared" si="16"/>
        <v>0.45289041518523643</v>
      </c>
      <c r="J54" s="17">
        <f t="shared" si="17"/>
        <v>44777.044785871367</v>
      </c>
      <c r="K54" s="17">
        <f>SUM($J54:J$136)</f>
        <v>1316247.0111412352</v>
      </c>
      <c r="L54" s="19">
        <f t="shared" si="18"/>
        <v>29.39557573385358</v>
      </c>
      <c r="N54" s="6">
        <v>40</v>
      </c>
      <c r="O54" s="6">
        <f t="shared" si="12"/>
        <v>40</v>
      </c>
      <c r="P54" s="20">
        <f t="shared" si="7"/>
        <v>98869.49090666257</v>
      </c>
      <c r="Q54" s="20">
        <f t="shared" si="8"/>
        <v>98869.49090666257</v>
      </c>
      <c r="R54" s="5">
        <f t="shared" si="9"/>
        <v>98869.49090666257</v>
      </c>
      <c r="S54" s="5">
        <f t="shared" si="19"/>
        <v>4427083622.2839327</v>
      </c>
      <c r="T54" s="20">
        <f>SUM(S54:$S$127)</f>
        <v>118211251020.7953</v>
      </c>
      <c r="U54" s="6">
        <f t="shared" si="20"/>
        <v>26.701833781899541</v>
      </c>
    </row>
    <row r="55" spans="1:21" ht="12.5">
      <c r="A55" s="21">
        <v>41</v>
      </c>
      <c r="B55" s="17">
        <f>Absterbeordnung!C49</f>
        <v>98801.149434569423</v>
      </c>
      <c r="C55" s="18">
        <f t="shared" si="13"/>
        <v>0.44401021096591808</v>
      </c>
      <c r="D55" s="17">
        <f t="shared" si="14"/>
        <v>43868.719204118366</v>
      </c>
      <c r="E55" s="17">
        <f>SUM(D55:$D$136)</f>
        <v>1271469.9663553641</v>
      </c>
      <c r="F55" s="19">
        <f t="shared" si="15"/>
        <v>28.98352150285708</v>
      </c>
      <c r="G55" s="5"/>
      <c r="H55" s="17">
        <f>Absterbeordnung!C49</f>
        <v>98801.149434569423</v>
      </c>
      <c r="I55" s="18">
        <f t="shared" si="16"/>
        <v>0.44401021096591808</v>
      </c>
      <c r="J55" s="17">
        <f t="shared" si="17"/>
        <v>43868.719204118366</v>
      </c>
      <c r="K55" s="17">
        <f>SUM($J55:J$136)</f>
        <v>1271469.9663553641</v>
      </c>
      <c r="L55" s="19">
        <f t="shared" si="18"/>
        <v>28.98352150285708</v>
      </c>
      <c r="N55" s="6">
        <v>41</v>
      </c>
      <c r="O55" s="6">
        <f t="shared" si="12"/>
        <v>41</v>
      </c>
      <c r="P55" s="20">
        <f t="shared" si="7"/>
        <v>98801.149434569423</v>
      </c>
      <c r="Q55" s="20">
        <f t="shared" si="8"/>
        <v>98801.149434569423</v>
      </c>
      <c r="R55" s="5">
        <f t="shared" si="9"/>
        <v>98801.149434569423</v>
      </c>
      <c r="S55" s="5">
        <f t="shared" si="19"/>
        <v>4334279881.5892639</v>
      </c>
      <c r="T55" s="20">
        <f>SUM(S55:$S$127)</f>
        <v>113784167398.51137</v>
      </c>
      <c r="U55" s="6">
        <f t="shared" si="20"/>
        <v>26.252150416458516</v>
      </c>
    </row>
    <row r="56" spans="1:21" ht="12.5">
      <c r="A56" s="21">
        <v>42</v>
      </c>
      <c r="B56" s="17">
        <f>Absterbeordnung!C50</f>
        <v>98725.55456549018</v>
      </c>
      <c r="C56" s="18">
        <f t="shared" si="13"/>
        <v>0.4353041283979589</v>
      </c>
      <c r="D56" s="17">
        <f t="shared" si="14"/>
        <v>42975.641480735838</v>
      </c>
      <c r="E56" s="17">
        <f>SUM(D56:$D$136)</f>
        <v>1227601.2471512456</v>
      </c>
      <c r="F56" s="19">
        <f t="shared" si="15"/>
        <v>28.565047660813331</v>
      </c>
      <c r="G56" s="5"/>
      <c r="H56" s="17">
        <f>Absterbeordnung!C50</f>
        <v>98725.55456549018</v>
      </c>
      <c r="I56" s="18">
        <f t="shared" si="16"/>
        <v>0.4353041283979589</v>
      </c>
      <c r="J56" s="17">
        <f t="shared" si="17"/>
        <v>42975.641480735838</v>
      </c>
      <c r="K56" s="17">
        <f>SUM($J56:J$136)</f>
        <v>1227601.2471512456</v>
      </c>
      <c r="L56" s="19">
        <f t="shared" si="18"/>
        <v>28.565047660813331</v>
      </c>
      <c r="N56" s="6">
        <v>42</v>
      </c>
      <c r="O56" s="6">
        <f t="shared" si="12"/>
        <v>42</v>
      </c>
      <c r="P56" s="20">
        <f t="shared" si="7"/>
        <v>98725.55456549018</v>
      </c>
      <c r="Q56" s="20">
        <f t="shared" si="8"/>
        <v>98725.55456549018</v>
      </c>
      <c r="R56" s="5">
        <f t="shared" si="9"/>
        <v>98725.55456549018</v>
      </c>
      <c r="S56" s="5">
        <f t="shared" si="19"/>
        <v>4242794037.9933286</v>
      </c>
      <c r="T56" s="20">
        <f>SUM(S56:$S$127)</f>
        <v>109449887516.9221</v>
      </c>
      <c r="U56" s="6">
        <f t="shared" si="20"/>
        <v>25.796653463925274</v>
      </c>
    </row>
    <row r="57" spans="1:21" ht="12.5">
      <c r="A57" s="21">
        <v>43</v>
      </c>
      <c r="B57" s="17">
        <f>Absterbeordnung!C51</f>
        <v>98644.840644516342</v>
      </c>
      <c r="C57" s="18">
        <f t="shared" si="13"/>
        <v>0.4267687533313323</v>
      </c>
      <c r="D57" s="17">
        <f t="shared" si="14"/>
        <v>42098.535664428178</v>
      </c>
      <c r="E57" s="17">
        <f>SUM(D57:$D$136)</f>
        <v>1184625.6056705099</v>
      </c>
      <c r="F57" s="19">
        <f t="shared" si="15"/>
        <v>28.139354183558407</v>
      </c>
      <c r="G57" s="5"/>
      <c r="H57" s="17">
        <f>Absterbeordnung!C51</f>
        <v>98644.840644516342</v>
      </c>
      <c r="I57" s="18">
        <f t="shared" si="16"/>
        <v>0.4267687533313323</v>
      </c>
      <c r="J57" s="17">
        <f t="shared" si="17"/>
        <v>42098.535664428178</v>
      </c>
      <c r="K57" s="17">
        <f>SUM($J57:J$136)</f>
        <v>1184625.6056705099</v>
      </c>
      <c r="L57" s="19">
        <f t="shared" si="18"/>
        <v>28.139354183558407</v>
      </c>
      <c r="N57" s="6">
        <v>43</v>
      </c>
      <c r="O57" s="6">
        <f t="shared" si="12"/>
        <v>43</v>
      </c>
      <c r="P57" s="20">
        <f t="shared" si="7"/>
        <v>98644.840644516342</v>
      </c>
      <c r="Q57" s="20">
        <f t="shared" si="8"/>
        <v>98644.840644516342</v>
      </c>
      <c r="R57" s="5">
        <f t="shared" si="9"/>
        <v>98644.840644516342</v>
      </c>
      <c r="S57" s="5">
        <f t="shared" si="19"/>
        <v>4152803341.9850049</v>
      </c>
      <c r="T57" s="20">
        <f>SUM(S57:$S$127)</f>
        <v>105207093478.92877</v>
      </c>
      <c r="U57" s="6">
        <f t="shared" si="20"/>
        <v>25.333993645998337</v>
      </c>
    </row>
    <row r="58" spans="1:21" ht="12.5">
      <c r="A58" s="21">
        <v>44</v>
      </c>
      <c r="B58" s="17">
        <f>Absterbeordnung!C52</f>
        <v>98556.437459574605</v>
      </c>
      <c r="C58" s="18">
        <f t="shared" si="13"/>
        <v>0.41840073856012966</v>
      </c>
      <c r="D58" s="17">
        <f t="shared" si="14"/>
        <v>41236.086222941245</v>
      </c>
      <c r="E58" s="17">
        <f>SUM(D58:$D$136)</f>
        <v>1142527.0700060818</v>
      </c>
      <c r="F58" s="19">
        <f t="shared" si="15"/>
        <v>27.706971603198593</v>
      </c>
      <c r="G58" s="5"/>
      <c r="H58" s="17">
        <f>Absterbeordnung!C52</f>
        <v>98556.437459574605</v>
      </c>
      <c r="I58" s="18">
        <f t="shared" si="16"/>
        <v>0.41840073856012966</v>
      </c>
      <c r="J58" s="17">
        <f t="shared" si="17"/>
        <v>41236.086222941245</v>
      </c>
      <c r="K58" s="17">
        <f>SUM($J58:J$136)</f>
        <v>1142527.0700060818</v>
      </c>
      <c r="L58" s="19">
        <f t="shared" si="18"/>
        <v>27.706971603198593</v>
      </c>
      <c r="N58" s="6">
        <v>44</v>
      </c>
      <c r="O58" s="6">
        <f t="shared" si="12"/>
        <v>44</v>
      </c>
      <c r="P58" s="20">
        <f t="shared" si="7"/>
        <v>98556.437459574605</v>
      </c>
      <c r="Q58" s="20">
        <f t="shared" si="8"/>
        <v>98556.437459574605</v>
      </c>
      <c r="R58" s="5">
        <f t="shared" si="9"/>
        <v>98556.437459574605</v>
      </c>
      <c r="S58" s="5">
        <f t="shared" si="19"/>
        <v>4064081752.9089341</v>
      </c>
      <c r="T58" s="20">
        <f>SUM(S58:$S$127)</f>
        <v>101054290136.94377</v>
      </c>
      <c r="U58" s="6">
        <f t="shared" si="20"/>
        <v>24.865220800396667</v>
      </c>
    </row>
    <row r="59" spans="1:21" ht="12.5">
      <c r="A59" s="21">
        <v>45</v>
      </c>
      <c r="B59" s="17">
        <f>Absterbeordnung!C53</f>
        <v>98460.292801211981</v>
      </c>
      <c r="C59" s="18">
        <f t="shared" si="13"/>
        <v>0.41019680250993107</v>
      </c>
      <c r="D59" s="17">
        <f t="shared" si="14"/>
        <v>40388.097281248738</v>
      </c>
      <c r="E59" s="17">
        <f>SUM(D59:$D$136)</f>
        <v>1101290.9837831403</v>
      </c>
      <c r="F59" s="19">
        <f t="shared" si="15"/>
        <v>27.267711477322909</v>
      </c>
      <c r="G59" s="5"/>
      <c r="H59" s="17">
        <f>Absterbeordnung!C53</f>
        <v>98460.292801211981</v>
      </c>
      <c r="I59" s="18">
        <f t="shared" si="16"/>
        <v>0.41019680250993107</v>
      </c>
      <c r="J59" s="17">
        <f t="shared" si="17"/>
        <v>40388.097281248738</v>
      </c>
      <c r="K59" s="17">
        <f>SUM($J59:J$136)</f>
        <v>1101290.9837831403</v>
      </c>
      <c r="L59" s="19">
        <f t="shared" si="18"/>
        <v>27.267711477322909</v>
      </c>
      <c r="N59" s="6">
        <v>45</v>
      </c>
      <c r="O59" s="6">
        <f t="shared" si="12"/>
        <v>45</v>
      </c>
      <c r="P59" s="20">
        <f t="shared" si="7"/>
        <v>98460.292801211981</v>
      </c>
      <c r="Q59" s="20">
        <f t="shared" si="8"/>
        <v>98460.292801211981</v>
      </c>
      <c r="R59" s="5">
        <f t="shared" si="9"/>
        <v>98460.292801211981</v>
      </c>
      <c r="S59" s="5">
        <f t="shared" si="19"/>
        <v>3976623883.995585</v>
      </c>
      <c r="T59" s="20">
        <f>SUM(S59:$S$127)</f>
        <v>96990208384.034851</v>
      </c>
      <c r="U59" s="6">
        <f t="shared" si="20"/>
        <v>24.390088480427821</v>
      </c>
    </row>
    <row r="60" spans="1:21" ht="12.5">
      <c r="A60" s="21">
        <v>46</v>
      </c>
      <c r="B60" s="17">
        <f>Absterbeordnung!C54</f>
        <v>98357.876918413735</v>
      </c>
      <c r="C60" s="18">
        <f t="shared" si="13"/>
        <v>0.40215372795091275</v>
      </c>
      <c r="D60" s="17">
        <f t="shared" si="14"/>
        <v>39554.986876077121</v>
      </c>
      <c r="E60" s="17">
        <f>SUM(D60:$D$136)</f>
        <v>1060902.8865018915</v>
      </c>
      <c r="F60" s="19">
        <f t="shared" si="15"/>
        <v>26.820964189057189</v>
      </c>
      <c r="G60" s="5"/>
      <c r="H60" s="17">
        <f>Absterbeordnung!C54</f>
        <v>98357.876918413735</v>
      </c>
      <c r="I60" s="18">
        <f t="shared" si="16"/>
        <v>0.40215372795091275</v>
      </c>
      <c r="J60" s="17">
        <f t="shared" si="17"/>
        <v>39554.986876077121</v>
      </c>
      <c r="K60" s="17">
        <f>SUM($J60:J$136)</f>
        <v>1060902.8865018915</v>
      </c>
      <c r="L60" s="19">
        <f t="shared" si="18"/>
        <v>26.820964189057189</v>
      </c>
      <c r="N60" s="6">
        <v>46</v>
      </c>
      <c r="O60" s="6">
        <f t="shared" si="12"/>
        <v>46</v>
      </c>
      <c r="P60" s="20">
        <f t="shared" si="7"/>
        <v>98357.876918413735</v>
      </c>
      <c r="Q60" s="20">
        <f t="shared" si="8"/>
        <v>98357.876918413735</v>
      </c>
      <c r="R60" s="5">
        <f t="shared" si="9"/>
        <v>98357.876918413735</v>
      </c>
      <c r="S60" s="5">
        <f t="shared" si="19"/>
        <v>3890544530.6666636</v>
      </c>
      <c r="T60" s="20">
        <f>SUM(S60:$S$127)</f>
        <v>93013584500.039261</v>
      </c>
      <c r="U60" s="6">
        <f t="shared" si="20"/>
        <v>23.907600534288431</v>
      </c>
    </row>
    <row r="61" spans="1:21" ht="12.5">
      <c r="A61" s="21">
        <v>47</v>
      </c>
      <c r="B61" s="17">
        <f>Absterbeordnung!C55</f>
        <v>98244.242488194912</v>
      </c>
      <c r="C61" s="18">
        <f t="shared" si="13"/>
        <v>0.39426836073618909</v>
      </c>
      <c r="D61" s="17">
        <f t="shared" si="14"/>
        <v>38734.596437589265</v>
      </c>
      <c r="E61" s="17">
        <f>SUM(D61:$D$136)</f>
        <v>1021347.8996258146</v>
      </c>
      <c r="F61" s="19">
        <f t="shared" si="15"/>
        <v>26.367846668325338</v>
      </c>
      <c r="G61" s="5"/>
      <c r="H61" s="17">
        <f>Absterbeordnung!C55</f>
        <v>98244.242488194912</v>
      </c>
      <c r="I61" s="18">
        <f t="shared" si="16"/>
        <v>0.39426836073618909</v>
      </c>
      <c r="J61" s="17">
        <f t="shared" si="17"/>
        <v>38734.596437589265</v>
      </c>
      <c r="K61" s="17">
        <f>SUM($J61:J$136)</f>
        <v>1021347.8996258146</v>
      </c>
      <c r="L61" s="19">
        <f t="shared" si="18"/>
        <v>26.367846668325338</v>
      </c>
      <c r="N61" s="6">
        <v>47</v>
      </c>
      <c r="O61" s="6">
        <f t="shared" si="12"/>
        <v>47</v>
      </c>
      <c r="P61" s="20">
        <f t="shared" si="7"/>
        <v>98244.242488194912</v>
      </c>
      <c r="Q61" s="20">
        <f t="shared" si="8"/>
        <v>98244.242488194912</v>
      </c>
      <c r="R61" s="5">
        <f t="shared" si="9"/>
        <v>98244.242488194912</v>
      </c>
      <c r="S61" s="5">
        <f t="shared" si="19"/>
        <v>3805451085.0968909</v>
      </c>
      <c r="T61" s="20">
        <f>SUM(S61:$S$127)</f>
        <v>89123039969.37262</v>
      </c>
      <c r="U61" s="6">
        <f t="shared" si="20"/>
        <v>23.419835908126895</v>
      </c>
    </row>
    <row r="62" spans="1:21" ht="12.5">
      <c r="A62" s="21">
        <v>48</v>
      </c>
      <c r="B62" s="17">
        <f>Absterbeordnung!C56</f>
        <v>98113.605930660968</v>
      </c>
      <c r="C62" s="18">
        <f t="shared" si="13"/>
        <v>0.38653760856489122</v>
      </c>
      <c r="D62" s="17">
        <f t="shared" si="14"/>
        <v>37924.598604115818</v>
      </c>
      <c r="E62" s="17">
        <f>SUM(D62:$D$136)</f>
        <v>982613.30318822537</v>
      </c>
      <c r="F62" s="19">
        <f t="shared" si="15"/>
        <v>25.90965598464069</v>
      </c>
      <c r="G62" s="5"/>
      <c r="H62" s="17">
        <f>Absterbeordnung!C56</f>
        <v>98113.605930660968</v>
      </c>
      <c r="I62" s="18">
        <f t="shared" si="16"/>
        <v>0.38653760856489122</v>
      </c>
      <c r="J62" s="17">
        <f t="shared" si="17"/>
        <v>37924.598604115818</v>
      </c>
      <c r="K62" s="17">
        <f>SUM($J62:J$136)</f>
        <v>982613.30318822537</v>
      </c>
      <c r="L62" s="19">
        <f t="shared" si="18"/>
        <v>25.90965598464069</v>
      </c>
      <c r="N62" s="6">
        <v>48</v>
      </c>
      <c r="O62" s="6">
        <f t="shared" si="12"/>
        <v>48</v>
      </c>
      <c r="P62" s="20">
        <f t="shared" si="7"/>
        <v>98113.605930660968</v>
      </c>
      <c r="Q62" s="20">
        <f t="shared" si="8"/>
        <v>98113.605930660968</v>
      </c>
      <c r="R62" s="5">
        <f t="shared" si="9"/>
        <v>98113.605930660968</v>
      </c>
      <c r="S62" s="5">
        <f t="shared" si="19"/>
        <v>3720919122.5227146</v>
      </c>
      <c r="T62" s="20">
        <f>SUM(S62:$S$127)</f>
        <v>85317588884.275726</v>
      </c>
      <c r="U62" s="6">
        <f t="shared" si="20"/>
        <v>22.929170475071217</v>
      </c>
    </row>
    <row r="63" spans="1:21" ht="12.5">
      <c r="A63" s="21">
        <v>49</v>
      </c>
      <c r="B63" s="17">
        <f>Absterbeordnung!C57</f>
        <v>97971.415186843908</v>
      </c>
      <c r="C63" s="18">
        <f t="shared" si="13"/>
        <v>0.37895843976950117</v>
      </c>
      <c r="D63" s="17">
        <f t="shared" si="14"/>
        <v>37127.094641216376</v>
      </c>
      <c r="E63" s="17">
        <f>SUM(D63:$D$136)</f>
        <v>944688.70458410948</v>
      </c>
      <c r="F63" s="19">
        <f t="shared" si="15"/>
        <v>25.444724768077332</v>
      </c>
      <c r="G63" s="5"/>
      <c r="H63" s="17">
        <f>Absterbeordnung!C57</f>
        <v>97971.415186843908</v>
      </c>
      <c r="I63" s="18">
        <f t="shared" si="16"/>
        <v>0.37895843976950117</v>
      </c>
      <c r="J63" s="17">
        <f t="shared" si="17"/>
        <v>37127.094641216376</v>
      </c>
      <c r="K63" s="17">
        <f>SUM($J63:J$136)</f>
        <v>944688.70458410948</v>
      </c>
      <c r="L63" s="19">
        <f t="shared" si="18"/>
        <v>25.444724768077332</v>
      </c>
      <c r="N63" s="6">
        <v>49</v>
      </c>
      <c r="O63" s="6">
        <f t="shared" si="12"/>
        <v>49</v>
      </c>
      <c r="P63" s="20">
        <f t="shared" si="7"/>
        <v>97971.415186843908</v>
      </c>
      <c r="Q63" s="20">
        <f t="shared" si="8"/>
        <v>97971.415186843908</v>
      </c>
      <c r="R63" s="5">
        <f t="shared" si="9"/>
        <v>97971.415186843908</v>
      </c>
      <c r="S63" s="5">
        <f t="shared" si="19"/>
        <v>3637394003.7758574</v>
      </c>
      <c r="T63" s="20">
        <f>SUM(S63:$S$127)</f>
        <v>81596669761.752991</v>
      </c>
      <c r="U63" s="6">
        <f t="shared" si="20"/>
        <v>22.432727847753146</v>
      </c>
    </row>
    <row r="64" spans="1:21" ht="12.5">
      <c r="A64" s="21">
        <v>50</v>
      </c>
      <c r="B64" s="17">
        <f>Absterbeordnung!C58</f>
        <v>97814.22774144815</v>
      </c>
      <c r="C64" s="18">
        <f t="shared" si="13"/>
        <v>0.37152788212696192</v>
      </c>
      <c r="D64" s="17">
        <f t="shared" si="14"/>
        <v>36340.712874664554</v>
      </c>
      <c r="E64" s="17">
        <f>SUM(D64:$D$136)</f>
        <v>907561.60994289292</v>
      </c>
      <c r="F64" s="19">
        <f t="shared" si="15"/>
        <v>24.973687584857821</v>
      </c>
      <c r="G64" s="5"/>
      <c r="H64" s="17">
        <f>Absterbeordnung!C58</f>
        <v>97814.22774144815</v>
      </c>
      <c r="I64" s="18">
        <f t="shared" si="16"/>
        <v>0.37152788212696192</v>
      </c>
      <c r="J64" s="17">
        <f t="shared" si="17"/>
        <v>36340.712874664554</v>
      </c>
      <c r="K64" s="17">
        <f>SUM($J64:J$136)</f>
        <v>907561.60994289292</v>
      </c>
      <c r="L64" s="19">
        <f t="shared" si="18"/>
        <v>24.973687584857821</v>
      </c>
      <c r="N64" s="6">
        <v>50</v>
      </c>
      <c r="O64" s="6">
        <f t="shared" si="12"/>
        <v>50</v>
      </c>
      <c r="P64" s="20">
        <f t="shared" si="7"/>
        <v>97814.22774144815</v>
      </c>
      <c r="Q64" s="20">
        <f t="shared" si="8"/>
        <v>97814.22774144815</v>
      </c>
      <c r="R64" s="5">
        <f t="shared" si="9"/>
        <v>97814.22774144815</v>
      </c>
      <c r="S64" s="5">
        <f t="shared" si="19"/>
        <v>3554638765.4090161</v>
      </c>
      <c r="T64" s="20">
        <f>SUM(S64:$S$127)</f>
        <v>77959275757.977142</v>
      </c>
      <c r="U64" s="6">
        <f t="shared" si="20"/>
        <v>21.931701335341376</v>
      </c>
    </row>
    <row r="65" spans="1:21" ht="12.5">
      <c r="A65" s="21">
        <v>51</v>
      </c>
      <c r="B65" s="17">
        <f>Absterbeordnung!C59</f>
        <v>97641.979605158165</v>
      </c>
      <c r="C65" s="18">
        <f t="shared" si="13"/>
        <v>0.36424302169309997</v>
      </c>
      <c r="D65" s="17">
        <f t="shared" si="14"/>
        <v>35565.409695478847</v>
      </c>
      <c r="E65" s="17">
        <f>SUM(D65:$D$136)</f>
        <v>871220.89706822822</v>
      </c>
      <c r="F65" s="19">
        <f t="shared" si="15"/>
        <v>24.496298637577052</v>
      </c>
      <c r="G65" s="5"/>
      <c r="H65" s="17">
        <f>Absterbeordnung!C59</f>
        <v>97641.979605158165</v>
      </c>
      <c r="I65" s="18">
        <f t="shared" si="16"/>
        <v>0.36424302169309997</v>
      </c>
      <c r="J65" s="17">
        <f t="shared" si="17"/>
        <v>35565.409695478847</v>
      </c>
      <c r="K65" s="17">
        <f>SUM($J65:J$136)</f>
        <v>871220.89706822822</v>
      </c>
      <c r="L65" s="19">
        <f t="shared" si="18"/>
        <v>24.496298637577052</v>
      </c>
      <c r="N65" s="6">
        <v>51</v>
      </c>
      <c r="O65" s="6">
        <f t="shared" si="12"/>
        <v>51</v>
      </c>
      <c r="P65" s="20">
        <f t="shared" si="7"/>
        <v>97641.979605158165</v>
      </c>
      <c r="Q65" s="20">
        <f t="shared" si="8"/>
        <v>97641.979605158165</v>
      </c>
      <c r="R65" s="5">
        <f t="shared" si="9"/>
        <v>97641.979605158165</v>
      </c>
      <c r="S65" s="5">
        <f t="shared" si="19"/>
        <v>3472677008.1350403</v>
      </c>
      <c r="T65" s="20">
        <f>SUM(S65:$S$127)</f>
        <v>74404636992.56813</v>
      </c>
      <c r="U65" s="6">
        <f t="shared" si="20"/>
        <v>21.425729147360656</v>
      </c>
    </row>
    <row r="66" spans="1:21" ht="12.5">
      <c r="A66" s="21">
        <v>52</v>
      </c>
      <c r="B66" s="17">
        <f>Absterbeordnung!C60</f>
        <v>97452.338803408813</v>
      </c>
      <c r="C66" s="18">
        <f t="shared" si="13"/>
        <v>0.35710100165990188</v>
      </c>
      <c r="D66" s="17">
        <f t="shared" si="14"/>
        <v>34800.327800797415</v>
      </c>
      <c r="E66" s="17">
        <f>SUM(D66:$D$136)</f>
        <v>835655.4873727496</v>
      </c>
      <c r="F66" s="19">
        <f t="shared" si="15"/>
        <v>24.012862526932903</v>
      </c>
      <c r="G66" s="5"/>
      <c r="H66" s="17">
        <f>Absterbeordnung!C60</f>
        <v>97452.338803408813</v>
      </c>
      <c r="I66" s="18">
        <f t="shared" si="16"/>
        <v>0.35710100165990188</v>
      </c>
      <c r="J66" s="17">
        <f t="shared" si="17"/>
        <v>34800.327800797415</v>
      </c>
      <c r="K66" s="17">
        <f>SUM($J66:J$136)</f>
        <v>835655.4873727496</v>
      </c>
      <c r="L66" s="19">
        <f t="shared" si="18"/>
        <v>24.012862526932903</v>
      </c>
      <c r="N66" s="6">
        <v>52</v>
      </c>
      <c r="O66" s="6">
        <f t="shared" si="12"/>
        <v>52</v>
      </c>
      <c r="P66" s="20">
        <f t="shared" si="7"/>
        <v>97452.338803408813</v>
      </c>
      <c r="Q66" s="20">
        <f t="shared" si="8"/>
        <v>97452.338803408813</v>
      </c>
      <c r="R66" s="5">
        <f t="shared" si="9"/>
        <v>97452.338803408813</v>
      </c>
      <c r="S66" s="5">
        <f t="shared" si="19"/>
        <v>3391373335.3129959</v>
      </c>
      <c r="T66" s="20">
        <f>SUM(S66:$S$127)</f>
        <v>70931959984.433075</v>
      </c>
      <c r="U66" s="6">
        <f t="shared" si="20"/>
        <v>20.915408883430004</v>
      </c>
    </row>
    <row r="67" spans="1:21" ht="12.5">
      <c r="A67" s="21">
        <v>53</v>
      </c>
      <c r="B67" s="17">
        <f>Absterbeordnung!C61</f>
        <v>97247.235984500279</v>
      </c>
      <c r="C67" s="18">
        <f t="shared" si="13"/>
        <v>0.35009902123519798</v>
      </c>
      <c r="D67" s="17">
        <f t="shared" si="14"/>
        <v>34046.162136001876</v>
      </c>
      <c r="E67" s="17">
        <f>SUM(D67:$D$136)</f>
        <v>800855.15957195207</v>
      </c>
      <c r="F67" s="19">
        <f t="shared" si="15"/>
        <v>23.522626614207812</v>
      </c>
      <c r="G67" s="5"/>
      <c r="H67" s="17">
        <f>Absterbeordnung!C61</f>
        <v>97247.235984500279</v>
      </c>
      <c r="I67" s="18">
        <f t="shared" si="16"/>
        <v>0.35009902123519798</v>
      </c>
      <c r="J67" s="17">
        <f t="shared" si="17"/>
        <v>34046.162136001876</v>
      </c>
      <c r="K67" s="17">
        <f>SUM($J67:J$136)</f>
        <v>800855.15957195207</v>
      </c>
      <c r="L67" s="19">
        <f t="shared" si="18"/>
        <v>23.522626614207812</v>
      </c>
      <c r="N67" s="6">
        <v>53</v>
      </c>
      <c r="O67" s="6">
        <f t="shared" si="12"/>
        <v>53</v>
      </c>
      <c r="P67" s="20">
        <f t="shared" si="7"/>
        <v>97247.235984500279</v>
      </c>
      <c r="Q67" s="20">
        <f t="shared" si="8"/>
        <v>97247.235984500279</v>
      </c>
      <c r="R67" s="5">
        <f t="shared" si="9"/>
        <v>97247.235984500279</v>
      </c>
      <c r="S67" s="5">
        <f t="shared" si="19"/>
        <v>3310895163.6063323</v>
      </c>
      <c r="T67" s="20">
        <f>SUM(S67:$S$127)</f>
        <v>67540586649.120064</v>
      </c>
      <c r="U67" s="6">
        <f t="shared" si="20"/>
        <v>20.399494188620793</v>
      </c>
    </row>
    <row r="68" spans="1:21" ht="12.5">
      <c r="A68" s="21">
        <v>54</v>
      </c>
      <c r="B68" s="17">
        <f>Absterbeordnung!C62</f>
        <v>97019.409177114416</v>
      </c>
      <c r="C68" s="18">
        <f t="shared" si="13"/>
        <v>0.34323433454431168</v>
      </c>
      <c r="D68" s="17">
        <f t="shared" si="14"/>
        <v>33300.392346789151</v>
      </c>
      <c r="E68" s="17">
        <f>SUM(D68:$D$136)</f>
        <v>766808.99743595032</v>
      </c>
      <c r="F68" s="19">
        <f t="shared" si="15"/>
        <v>23.027025911599708</v>
      </c>
      <c r="G68" s="5"/>
      <c r="H68" s="17">
        <f>Absterbeordnung!C62</f>
        <v>97019.409177114416</v>
      </c>
      <c r="I68" s="18">
        <f t="shared" si="16"/>
        <v>0.34323433454431168</v>
      </c>
      <c r="J68" s="17">
        <f t="shared" si="17"/>
        <v>33300.392346789151</v>
      </c>
      <c r="K68" s="17">
        <f>SUM($J68:J$136)</f>
        <v>766808.99743595032</v>
      </c>
      <c r="L68" s="19">
        <f t="shared" si="18"/>
        <v>23.027025911599708</v>
      </c>
      <c r="N68" s="6">
        <v>54</v>
      </c>
      <c r="O68" s="6">
        <f t="shared" si="12"/>
        <v>54</v>
      </c>
      <c r="P68" s="20">
        <f t="shared" si="7"/>
        <v>97019.409177114416</v>
      </c>
      <c r="Q68" s="20">
        <f t="shared" si="8"/>
        <v>97019.409177114416</v>
      </c>
      <c r="R68" s="5">
        <f t="shared" si="9"/>
        <v>97019.409177114416</v>
      </c>
      <c r="S68" s="5">
        <f t="shared" si="19"/>
        <v>3230784390.8515863</v>
      </c>
      <c r="T68" s="20">
        <f>SUM(S68:$S$127)</f>
        <v>64229691485.513733</v>
      </c>
      <c r="U68" s="6">
        <f t="shared" si="20"/>
        <v>19.880525505629222</v>
      </c>
    </row>
    <row r="69" spans="1:21" ht="12.5">
      <c r="A69" s="21">
        <v>55</v>
      </c>
      <c r="B69" s="17">
        <f>Absterbeordnung!C63</f>
        <v>96769.159789569385</v>
      </c>
      <c r="C69" s="18">
        <f t="shared" si="13"/>
        <v>0.33650424955324687</v>
      </c>
      <c r="D69" s="17">
        <f t="shared" si="14"/>
        <v>32563.233494887278</v>
      </c>
      <c r="E69" s="17">
        <f>SUM(D69:$D$136)</f>
        <v>733508.6050891612</v>
      </c>
      <c r="F69" s="19">
        <f t="shared" si="15"/>
        <v>22.525668564343547</v>
      </c>
      <c r="G69" s="5"/>
      <c r="H69" s="17">
        <f>Absterbeordnung!C63</f>
        <v>96769.159789569385</v>
      </c>
      <c r="I69" s="18">
        <f t="shared" si="16"/>
        <v>0.33650424955324687</v>
      </c>
      <c r="J69" s="17">
        <f t="shared" si="17"/>
        <v>32563.233494887278</v>
      </c>
      <c r="K69" s="17">
        <f>SUM($J69:J$136)</f>
        <v>733508.6050891612</v>
      </c>
      <c r="L69" s="19">
        <f t="shared" si="18"/>
        <v>22.525668564343547</v>
      </c>
      <c r="N69" s="6">
        <v>55</v>
      </c>
      <c r="O69" s="6">
        <f t="shared" si="12"/>
        <v>55</v>
      </c>
      <c r="P69" s="20">
        <f t="shared" si="7"/>
        <v>96769.159789569385</v>
      </c>
      <c r="Q69" s="20">
        <f t="shared" si="8"/>
        <v>96769.159789569385</v>
      </c>
      <c r="R69" s="5">
        <f t="shared" si="9"/>
        <v>96769.159789569385</v>
      </c>
      <c r="S69" s="5">
        <f t="shared" si="19"/>
        <v>3151116745.3318048</v>
      </c>
      <c r="T69" s="20">
        <f>SUM(S69:$S$127)</f>
        <v>60998907094.662148</v>
      </c>
      <c r="U69" s="6">
        <f t="shared" si="20"/>
        <v>19.357869614011751</v>
      </c>
    </row>
    <row r="70" spans="1:21" ht="12.5">
      <c r="A70" s="21">
        <v>56</v>
      </c>
      <c r="B70" s="17">
        <f>Absterbeordnung!C64</f>
        <v>96495.642591804281</v>
      </c>
      <c r="C70" s="18">
        <f t="shared" si="13"/>
        <v>0.3299061270129871</v>
      </c>
      <c r="D70" s="17">
        <f t="shared" si="14"/>
        <v>31834.503721091591</v>
      </c>
      <c r="E70" s="17">
        <f>SUM(D70:$D$136)</f>
        <v>700945.37159427407</v>
      </c>
      <c r="F70" s="19">
        <f t="shared" si="15"/>
        <v>22.018416801323358</v>
      </c>
      <c r="G70" s="5"/>
      <c r="H70" s="17">
        <f>Absterbeordnung!C64</f>
        <v>96495.642591804281</v>
      </c>
      <c r="I70" s="18">
        <f t="shared" si="16"/>
        <v>0.3299061270129871</v>
      </c>
      <c r="J70" s="17">
        <f t="shared" si="17"/>
        <v>31834.503721091591</v>
      </c>
      <c r="K70" s="17">
        <f>SUM($J70:J$136)</f>
        <v>700945.37159427407</v>
      </c>
      <c r="L70" s="19">
        <f t="shared" si="18"/>
        <v>22.018416801323358</v>
      </c>
      <c r="N70" s="6">
        <v>56</v>
      </c>
      <c r="O70" s="6">
        <f t="shared" si="12"/>
        <v>56</v>
      </c>
      <c r="P70" s="20">
        <f t="shared" si="7"/>
        <v>96495.642591804281</v>
      </c>
      <c r="Q70" s="20">
        <f t="shared" si="8"/>
        <v>96495.642591804281</v>
      </c>
      <c r="R70" s="5">
        <f t="shared" si="9"/>
        <v>96495.642591804281</v>
      </c>
      <c r="S70" s="5">
        <f t="shared" si="19"/>
        <v>3071890893.1579175</v>
      </c>
      <c r="T70" s="20">
        <f>SUM(S70:$S$127)</f>
        <v>57847790349.330338</v>
      </c>
      <c r="U70" s="6">
        <f t="shared" si="20"/>
        <v>18.831329744873376</v>
      </c>
    </row>
    <row r="71" spans="1:21" ht="12.5">
      <c r="A71" s="21">
        <v>57</v>
      </c>
      <c r="B71" s="17">
        <f>Absterbeordnung!C65</f>
        <v>96191.228638001878</v>
      </c>
      <c r="C71" s="18">
        <f t="shared" si="13"/>
        <v>0.32343737942449713</v>
      </c>
      <c r="D71" s="17">
        <f t="shared" si="14"/>
        <v>31111.838914297969</v>
      </c>
      <c r="E71" s="17">
        <f>SUM(D71:$D$136)</f>
        <v>669110.86787318217</v>
      </c>
      <c r="F71" s="19">
        <f t="shared" si="15"/>
        <v>21.50663191964783</v>
      </c>
      <c r="G71" s="5"/>
      <c r="H71" s="17">
        <f>Absterbeordnung!C65</f>
        <v>96191.228638001878</v>
      </c>
      <c r="I71" s="18">
        <f t="shared" si="16"/>
        <v>0.32343737942449713</v>
      </c>
      <c r="J71" s="17">
        <f t="shared" si="17"/>
        <v>31111.838914297969</v>
      </c>
      <c r="K71" s="17">
        <f>SUM($J71:J$136)</f>
        <v>669110.86787318217</v>
      </c>
      <c r="L71" s="19">
        <f t="shared" si="18"/>
        <v>21.50663191964783</v>
      </c>
      <c r="N71" s="6">
        <v>57</v>
      </c>
      <c r="O71" s="6">
        <f t="shared" si="12"/>
        <v>57</v>
      </c>
      <c r="P71" s="20">
        <f t="shared" si="7"/>
        <v>96191.228638001878</v>
      </c>
      <c r="Q71" s="20">
        <f t="shared" si="8"/>
        <v>96191.228638001878</v>
      </c>
      <c r="R71" s="5">
        <f t="shared" si="9"/>
        <v>96191.228638001878</v>
      </c>
      <c r="S71" s="5">
        <f t="shared" si="19"/>
        <v>2992686010.35392</v>
      </c>
      <c r="T71" s="20">
        <f>SUM(S71:$S$127)</f>
        <v>54775899456.172424</v>
      </c>
      <c r="U71" s="6">
        <f t="shared" si="20"/>
        <v>18.303256428058933</v>
      </c>
    </row>
    <row r="72" spans="1:21" ht="12.5">
      <c r="A72" s="21">
        <v>58</v>
      </c>
      <c r="B72" s="17">
        <f>Absterbeordnung!C66</f>
        <v>95855.725203806724</v>
      </c>
      <c r="C72" s="18">
        <f t="shared" si="13"/>
        <v>0.31709547002401678</v>
      </c>
      <c r="D72" s="17">
        <f t="shared" si="14"/>
        <v>30395.416237994086</v>
      </c>
      <c r="E72" s="17">
        <f>SUM(D72:$D$136)</f>
        <v>637999.02895888418</v>
      </c>
      <c r="F72" s="19">
        <f t="shared" si="15"/>
        <v>20.989975066088725</v>
      </c>
      <c r="G72" s="5"/>
      <c r="H72" s="17">
        <f>Absterbeordnung!C66</f>
        <v>95855.725203806724</v>
      </c>
      <c r="I72" s="18">
        <f t="shared" si="16"/>
        <v>0.31709547002401678</v>
      </c>
      <c r="J72" s="17">
        <f t="shared" si="17"/>
        <v>30395.416237994086</v>
      </c>
      <c r="K72" s="17">
        <f>SUM($J72:J$136)</f>
        <v>637999.02895888418</v>
      </c>
      <c r="L72" s="19">
        <f t="shared" si="18"/>
        <v>20.989975066088725</v>
      </c>
      <c r="N72" s="6">
        <v>58</v>
      </c>
      <c r="O72" s="6">
        <f t="shared" si="12"/>
        <v>58</v>
      </c>
      <c r="P72" s="20">
        <f t="shared" si="7"/>
        <v>95855.725203806724</v>
      </c>
      <c r="Q72" s="20">
        <f t="shared" si="8"/>
        <v>95855.725203806724</v>
      </c>
      <c r="R72" s="5">
        <f t="shared" si="9"/>
        <v>95855.725203806724</v>
      </c>
      <c r="S72" s="5">
        <f t="shared" si="19"/>
        <v>2913574666.3644857</v>
      </c>
      <c r="T72" s="20">
        <f>SUM(S72:$S$127)</f>
        <v>51783213445.818504</v>
      </c>
      <c r="U72" s="6">
        <f t="shared" si="20"/>
        <v>17.773086114327324</v>
      </c>
    </row>
    <row r="73" spans="1:21" ht="12.5">
      <c r="A73" s="21">
        <v>59</v>
      </c>
      <c r="B73" s="17">
        <f>Absterbeordnung!C67</f>
        <v>95482.820199456852</v>
      </c>
      <c r="C73" s="18">
        <f t="shared" si="13"/>
        <v>0.3108779117882518</v>
      </c>
      <c r="D73" s="17">
        <f t="shared" si="14"/>
        <v>29683.499755260254</v>
      </c>
      <c r="E73" s="17">
        <f>SUM(D73:$D$136)</f>
        <v>607603.61272089009</v>
      </c>
      <c r="F73" s="19">
        <f t="shared" si="15"/>
        <v>20.469406159333211</v>
      </c>
      <c r="G73" s="5"/>
      <c r="H73" s="17">
        <f>Absterbeordnung!C67</f>
        <v>95482.820199456852</v>
      </c>
      <c r="I73" s="18">
        <f t="shared" si="16"/>
        <v>0.3108779117882518</v>
      </c>
      <c r="J73" s="17">
        <f t="shared" si="17"/>
        <v>29683.499755260254</v>
      </c>
      <c r="K73" s="17">
        <f>SUM($J73:J$136)</f>
        <v>607603.61272089009</v>
      </c>
      <c r="L73" s="19">
        <f t="shared" si="18"/>
        <v>20.469406159333211</v>
      </c>
      <c r="N73" s="6">
        <v>59</v>
      </c>
      <c r="O73" s="6">
        <f t="shared" si="12"/>
        <v>59</v>
      </c>
      <c r="P73" s="20">
        <f t="shared" si="7"/>
        <v>95482.820199456852</v>
      </c>
      <c r="Q73" s="20">
        <f t="shared" si="8"/>
        <v>95482.820199456852</v>
      </c>
      <c r="R73" s="5">
        <f t="shared" si="9"/>
        <v>95482.820199456852</v>
      </c>
      <c r="S73" s="5">
        <f t="shared" si="19"/>
        <v>2834264270.0221367</v>
      </c>
      <c r="T73" s="20">
        <f>SUM(S73:$S$127)</f>
        <v>48869638779.454025</v>
      </c>
      <c r="U73" s="6">
        <f t="shared" si="20"/>
        <v>17.242442526035983</v>
      </c>
    </row>
    <row r="74" spans="1:21" ht="12.5">
      <c r="A74" s="21">
        <v>60</v>
      </c>
      <c r="B74" s="17">
        <f>Absterbeordnung!C68</f>
        <v>95076.766700589098</v>
      </c>
      <c r="C74" s="18">
        <f t="shared" si="13"/>
        <v>0.30478226645907031</v>
      </c>
      <c r="D74" s="17">
        <f t="shared" si="14"/>
        <v>28977.712442605811</v>
      </c>
      <c r="E74" s="17">
        <f>SUM(D74:$D$136)</f>
        <v>577920.11296562979</v>
      </c>
      <c r="F74" s="19">
        <f t="shared" si="15"/>
        <v>19.943607146708938</v>
      </c>
      <c r="G74" s="5"/>
      <c r="H74" s="17">
        <f>Absterbeordnung!C68</f>
        <v>95076.766700589098</v>
      </c>
      <c r="I74" s="18">
        <f t="shared" si="16"/>
        <v>0.30478226645907031</v>
      </c>
      <c r="J74" s="17">
        <f t="shared" si="17"/>
        <v>28977.712442605811</v>
      </c>
      <c r="K74" s="17">
        <f>SUM($J74:J$136)</f>
        <v>577920.11296562979</v>
      </c>
      <c r="L74" s="19">
        <f t="shared" si="18"/>
        <v>19.943607146708938</v>
      </c>
      <c r="N74" s="6">
        <v>60</v>
      </c>
      <c r="O74" s="6">
        <f t="shared" si="12"/>
        <v>60</v>
      </c>
      <c r="P74" s="20">
        <f t="shared" si="7"/>
        <v>95076.766700589098</v>
      </c>
      <c r="Q74" s="20">
        <f t="shared" si="8"/>
        <v>95076.766700589098</v>
      </c>
      <c r="R74" s="5">
        <f t="shared" si="9"/>
        <v>95076.766700589098</v>
      </c>
      <c r="S74" s="5">
        <f t="shared" si="19"/>
        <v>2755107205.4223905</v>
      </c>
      <c r="T74" s="20">
        <f>SUM(S74:$S$127)</f>
        <v>46035374509.431885</v>
      </c>
      <c r="U74" s="6">
        <f t="shared" si="20"/>
        <v>16.709104610821893</v>
      </c>
    </row>
    <row r="75" spans="1:21" ht="12.5">
      <c r="A75" s="21">
        <v>61</v>
      </c>
      <c r="B75" s="17">
        <f>Absterbeordnung!C69</f>
        <v>94620.598300032463</v>
      </c>
      <c r="C75" s="18">
        <f t="shared" si="13"/>
        <v>0.29880614358732388</v>
      </c>
      <c r="D75" s="17">
        <f t="shared" si="14"/>
        <v>28273.216081957995</v>
      </c>
      <c r="E75" s="17">
        <f>SUM(D75:$D$136)</f>
        <v>548942.40052302415</v>
      </c>
      <c r="F75" s="19">
        <f t="shared" si="15"/>
        <v>19.415633472037907</v>
      </c>
      <c r="G75" s="5"/>
      <c r="H75" s="17">
        <f>Absterbeordnung!C69</f>
        <v>94620.598300032463</v>
      </c>
      <c r="I75" s="18">
        <f t="shared" si="16"/>
        <v>0.29880614358732388</v>
      </c>
      <c r="J75" s="17">
        <f t="shared" si="17"/>
        <v>28273.216081957995</v>
      </c>
      <c r="K75" s="17">
        <f>SUM($J75:J$136)</f>
        <v>548942.40052302415</v>
      </c>
      <c r="L75" s="19">
        <f t="shared" si="18"/>
        <v>19.415633472037907</v>
      </c>
      <c r="N75" s="6">
        <v>61</v>
      </c>
      <c r="O75" s="6">
        <f t="shared" si="12"/>
        <v>61</v>
      </c>
      <c r="P75" s="20">
        <f t="shared" si="7"/>
        <v>94620.598300032463</v>
      </c>
      <c r="Q75" s="20">
        <f t="shared" si="8"/>
        <v>94620.598300032463</v>
      </c>
      <c r="R75" s="5">
        <f t="shared" si="9"/>
        <v>94620.598300032463</v>
      </c>
      <c r="S75" s="5">
        <f t="shared" si="19"/>
        <v>2675228621.5409651</v>
      </c>
      <c r="T75" s="20">
        <f>SUM(S75:$S$127)</f>
        <v>43280267304.009491</v>
      </c>
      <c r="U75" s="6">
        <f t="shared" si="20"/>
        <v>16.178156496800455</v>
      </c>
    </row>
    <row r="76" spans="1:21" ht="12.5">
      <c r="A76" s="21">
        <v>62</v>
      </c>
      <c r="B76" s="17">
        <f>Absterbeordnung!C70</f>
        <v>94114.245819612857</v>
      </c>
      <c r="C76" s="18">
        <f t="shared" si="13"/>
        <v>0.29294719959541554</v>
      </c>
      <c r="D76" s="17">
        <f t="shared" si="14"/>
        <v>27570.504754890131</v>
      </c>
      <c r="E76" s="17">
        <f>SUM(D76:$D$136)</f>
        <v>520669.18444106641</v>
      </c>
      <c r="F76" s="19">
        <f t="shared" si="15"/>
        <v>18.885007331928382</v>
      </c>
      <c r="G76" s="5"/>
      <c r="H76" s="17">
        <f>Absterbeordnung!C70</f>
        <v>94114.245819612857</v>
      </c>
      <c r="I76" s="18">
        <f t="shared" si="16"/>
        <v>0.29294719959541554</v>
      </c>
      <c r="J76" s="17">
        <f t="shared" si="17"/>
        <v>27570.504754890131</v>
      </c>
      <c r="K76" s="17">
        <f>SUM($J76:J$136)</f>
        <v>520669.18444106641</v>
      </c>
      <c r="L76" s="19">
        <f t="shared" si="18"/>
        <v>18.885007331928382</v>
      </c>
      <c r="N76" s="6">
        <v>62</v>
      </c>
      <c r="O76" s="6">
        <f t="shared" si="12"/>
        <v>62</v>
      </c>
      <c r="P76" s="20">
        <f t="shared" si="7"/>
        <v>94114.245819612857</v>
      </c>
      <c r="Q76" s="20">
        <f t="shared" si="8"/>
        <v>94114.245819612857</v>
      </c>
      <c r="R76" s="5">
        <f t="shared" si="9"/>
        <v>94114.245819612857</v>
      </c>
      <c r="S76" s="5">
        <f t="shared" si="19"/>
        <v>2594777261.8725352</v>
      </c>
      <c r="T76" s="20">
        <f>SUM(S76:$S$127)</f>
        <v>40605038682.468521</v>
      </c>
      <c r="U76" s="6">
        <f t="shared" si="20"/>
        <v>15.648756939224013</v>
      </c>
    </row>
    <row r="77" spans="1:21" ht="12.5">
      <c r="A77" s="21">
        <v>63</v>
      </c>
      <c r="B77" s="17">
        <f>Absterbeordnung!C71</f>
        <v>93556.609444106231</v>
      </c>
      <c r="C77" s="18">
        <f t="shared" si="13"/>
        <v>0.28720313685825061</v>
      </c>
      <c r="D77" s="17">
        <f t="shared" si="14"/>
        <v>26869.751706169543</v>
      </c>
      <c r="E77" s="17">
        <f>SUM(D77:$D$136)</f>
        <v>493098.67968617624</v>
      </c>
      <c r="F77" s="19">
        <f t="shared" si="15"/>
        <v>18.351441616520642</v>
      </c>
      <c r="G77" s="5"/>
      <c r="H77" s="17">
        <f>Absterbeordnung!C71</f>
        <v>93556.609444106231</v>
      </c>
      <c r="I77" s="18">
        <f t="shared" si="16"/>
        <v>0.28720313685825061</v>
      </c>
      <c r="J77" s="17">
        <f t="shared" si="17"/>
        <v>26869.751706169543</v>
      </c>
      <c r="K77" s="17">
        <f>SUM($J77:J$136)</f>
        <v>493098.67968617624</v>
      </c>
      <c r="L77" s="19">
        <f t="shared" si="18"/>
        <v>18.351441616520642</v>
      </c>
      <c r="N77" s="6">
        <v>63</v>
      </c>
      <c r="O77" s="6">
        <f t="shared" si="12"/>
        <v>63</v>
      </c>
      <c r="P77" s="20">
        <f t="shared" si="7"/>
        <v>93556.609444106231</v>
      </c>
      <c r="Q77" s="20">
        <f t="shared" si="8"/>
        <v>93556.609444106231</v>
      </c>
      <c r="R77" s="5">
        <f t="shared" si="9"/>
        <v>93556.609444106231</v>
      </c>
      <c r="S77" s="5">
        <f t="shared" si="19"/>
        <v>2513842866.234211</v>
      </c>
      <c r="T77" s="20">
        <f>SUM(S77:$S$127)</f>
        <v>38010261420.595985</v>
      </c>
      <c r="U77" s="6">
        <f t="shared" si="20"/>
        <v>15.120380804682574</v>
      </c>
    </row>
    <row r="78" spans="1:21" ht="12.5">
      <c r="A78" s="21">
        <v>64</v>
      </c>
      <c r="B78" s="17">
        <f>Absterbeordnung!C72</f>
        <v>92939.082473870949</v>
      </c>
      <c r="C78" s="18">
        <f t="shared" si="13"/>
        <v>0.28157170280220639</v>
      </c>
      <c r="D78" s="17">
        <f t="shared" si="14"/>
        <v>26169.015709042538</v>
      </c>
      <c r="E78" s="17">
        <f>SUM(D78:$D$136)</f>
        <v>466228.92798000667</v>
      </c>
      <c r="F78" s="19">
        <f t="shared" si="15"/>
        <v>17.816066647814509</v>
      </c>
      <c r="G78" s="5"/>
      <c r="H78" s="17">
        <f>Absterbeordnung!C72</f>
        <v>92939.082473870949</v>
      </c>
      <c r="I78" s="18">
        <f t="shared" si="16"/>
        <v>0.28157170280220639</v>
      </c>
      <c r="J78" s="17">
        <f t="shared" si="17"/>
        <v>26169.015709042538</v>
      </c>
      <c r="K78" s="17">
        <f>SUM($J78:J$136)</f>
        <v>466228.92798000667</v>
      </c>
      <c r="L78" s="19">
        <f t="shared" si="18"/>
        <v>17.816066647814509</v>
      </c>
      <c r="N78" s="6">
        <v>64</v>
      </c>
      <c r="O78" s="6">
        <f t="shared" ref="O78:O109" si="21">N78+$B$3</f>
        <v>64</v>
      </c>
      <c r="P78" s="20">
        <f t="shared" si="7"/>
        <v>92939.082473870949</v>
      </c>
      <c r="Q78" s="20">
        <f t="shared" si="8"/>
        <v>92939.082473870949</v>
      </c>
      <c r="R78" s="5">
        <f t="shared" si="9"/>
        <v>92939.082473870949</v>
      </c>
      <c r="S78" s="5">
        <f t="shared" si="19"/>
        <v>2432124309.2427287</v>
      </c>
      <c r="T78" s="20">
        <f>SUM(S78:$S$127)</f>
        <v>35496418554.361771</v>
      </c>
      <c r="U78" s="6">
        <f t="shared" si="20"/>
        <v>14.594820840146124</v>
      </c>
    </row>
    <row r="79" spans="1:21" ht="12.5">
      <c r="A79" s="21">
        <v>65</v>
      </c>
      <c r="B79" s="17">
        <f>Absterbeordnung!C73</f>
        <v>92246.723803170447</v>
      </c>
      <c r="C79" s="18">
        <f t="shared" ref="C79:C110" si="22">1/(((1+($B$5/100))^A79))</f>
        <v>0.27605068902177099</v>
      </c>
      <c r="D79" s="17">
        <f t="shared" ref="D79:D110" si="23">B79*C79</f>
        <v>25464.771665866207</v>
      </c>
      <c r="E79" s="17">
        <f>SUM(D79:$D$136)</f>
        <v>440059.91227096412</v>
      </c>
      <c r="F79" s="19">
        <f t="shared" ref="F79:F110" si="24">E79/D79</f>
        <v>17.281125393354085</v>
      </c>
      <c r="G79" s="5"/>
      <c r="H79" s="17">
        <f>Absterbeordnung!C73</f>
        <v>92246.723803170447</v>
      </c>
      <c r="I79" s="18">
        <f t="shared" ref="I79:I110" si="25">1/(((1+($B$5/100))^A79))</f>
        <v>0.27605068902177099</v>
      </c>
      <c r="J79" s="17">
        <f t="shared" ref="J79:J110" si="26">H79*I79</f>
        <v>25464.771665866207</v>
      </c>
      <c r="K79" s="17">
        <f>SUM($J79:J$136)</f>
        <v>440059.91227096412</v>
      </c>
      <c r="L79" s="19">
        <f t="shared" ref="L79:L110" si="27">K79/J79</f>
        <v>17.281125393354085</v>
      </c>
      <c r="N79" s="6">
        <v>65</v>
      </c>
      <c r="O79" s="6">
        <f t="shared" si="21"/>
        <v>65</v>
      </c>
      <c r="P79" s="20">
        <f t="shared" ref="P79:P127" si="28">B79</f>
        <v>92246.723803170447</v>
      </c>
      <c r="Q79" s="20">
        <f t="shared" ref="Q79:Q127" si="29">B79</f>
        <v>92246.723803170447</v>
      </c>
      <c r="R79" s="5">
        <f t="shared" ref="R79:R136" si="30">LOOKUP(N79,$O$14:$O$136,$Q$14:$Q$136)</f>
        <v>92246.723803170447</v>
      </c>
      <c r="S79" s="5">
        <f t="shared" ref="S79:S110" si="31">P79*R79*I79</f>
        <v>2349041758.5719604</v>
      </c>
      <c r="T79" s="20">
        <f>SUM(S79:$S$136)</f>
        <v>33064294245.119022</v>
      </c>
      <c r="U79" s="6">
        <f t="shared" ref="U79:U110" si="32">T79/S79</f>
        <v>14.075651965088781</v>
      </c>
    </row>
    <row r="80" spans="1:21" ht="12.5">
      <c r="A80" s="21">
        <v>66</v>
      </c>
      <c r="B80" s="17">
        <f>Absterbeordnung!C74</f>
        <v>91501.65552627157</v>
      </c>
      <c r="C80" s="18">
        <f t="shared" si="22"/>
        <v>0.27063793041350098</v>
      </c>
      <c r="D80" s="17">
        <f t="shared" si="23"/>
        <v>24763.818681039222</v>
      </c>
      <c r="E80" s="17">
        <f>SUM(D80:$D$136)</f>
        <v>414595.14060509793</v>
      </c>
      <c r="F80" s="19">
        <f t="shared" si="24"/>
        <v>16.741971258355996</v>
      </c>
      <c r="G80" s="5"/>
      <c r="H80" s="17">
        <f>Absterbeordnung!C74</f>
        <v>91501.65552627157</v>
      </c>
      <c r="I80" s="18">
        <f t="shared" si="25"/>
        <v>0.27063793041350098</v>
      </c>
      <c r="J80" s="17">
        <f t="shared" si="26"/>
        <v>24763.818681039222</v>
      </c>
      <c r="K80" s="17">
        <f>SUM($J80:J$136)</f>
        <v>414595.14060509793</v>
      </c>
      <c r="L80" s="19">
        <f t="shared" si="27"/>
        <v>16.741971258355996</v>
      </c>
      <c r="N80" s="6">
        <v>66</v>
      </c>
      <c r="O80" s="6">
        <f t="shared" si="21"/>
        <v>66</v>
      </c>
      <c r="P80" s="20">
        <f t="shared" si="28"/>
        <v>91501.65552627157</v>
      </c>
      <c r="Q80" s="20">
        <f t="shared" si="29"/>
        <v>91501.65552627157</v>
      </c>
      <c r="R80" s="5">
        <f t="shared" si="30"/>
        <v>91501.65552627157</v>
      </c>
      <c r="S80" s="5">
        <f t="shared" si="31"/>
        <v>2265930406.4674997</v>
      </c>
      <c r="T80" s="20">
        <f>SUM(S80:$S$136)</f>
        <v>30715252486.547062</v>
      </c>
      <c r="U80" s="6">
        <f t="shared" si="32"/>
        <v>13.555249710617099</v>
      </c>
    </row>
    <row r="81" spans="1:21" ht="12.5">
      <c r="A81" s="21">
        <v>67</v>
      </c>
      <c r="B81" s="17">
        <f>Absterbeordnung!C75</f>
        <v>90674.726157149678</v>
      </c>
      <c r="C81" s="18">
        <f t="shared" si="22"/>
        <v>0.26533130432696173</v>
      </c>
      <c r="D81" s="17">
        <f t="shared" si="23"/>
        <v>24058.843360766597</v>
      </c>
      <c r="E81" s="17">
        <f>SUM(D81:$D$136)</f>
        <v>389831.32192405872</v>
      </c>
      <c r="F81" s="19">
        <f t="shared" si="24"/>
        <v>16.203244523374185</v>
      </c>
      <c r="G81" s="5"/>
      <c r="H81" s="17">
        <f>Absterbeordnung!C75</f>
        <v>90674.726157149678</v>
      </c>
      <c r="I81" s="18">
        <f t="shared" si="25"/>
        <v>0.26533130432696173</v>
      </c>
      <c r="J81" s="17">
        <f t="shared" si="26"/>
        <v>24058.843360766597</v>
      </c>
      <c r="K81" s="17">
        <f>SUM($J81:J$136)</f>
        <v>389831.32192405872</v>
      </c>
      <c r="L81" s="19">
        <f t="shared" si="27"/>
        <v>16.203244523374185</v>
      </c>
      <c r="N81" s="6">
        <v>67</v>
      </c>
      <c r="O81" s="6">
        <f t="shared" si="21"/>
        <v>67</v>
      </c>
      <c r="P81" s="20">
        <f t="shared" si="28"/>
        <v>90674.726157149678</v>
      </c>
      <c r="Q81" s="20">
        <f t="shared" si="29"/>
        <v>90674.726157149678</v>
      </c>
      <c r="R81" s="5">
        <f t="shared" si="30"/>
        <v>90674.726157149678</v>
      </c>
      <c r="S81" s="5">
        <f t="shared" si="31"/>
        <v>2181529033.3952699</v>
      </c>
      <c r="T81" s="20">
        <f>SUM(S81:$S$136)</f>
        <v>28449322080.079567</v>
      </c>
      <c r="U81" s="6">
        <f t="shared" si="32"/>
        <v>13.041000896422565</v>
      </c>
    </row>
    <row r="82" spans="1:21" ht="12.5">
      <c r="A82" s="21">
        <v>68</v>
      </c>
      <c r="B82" s="17">
        <f>Absterbeordnung!C76</f>
        <v>89787.155020436738</v>
      </c>
      <c r="C82" s="18">
        <f t="shared" si="22"/>
        <v>0.26012872973231543</v>
      </c>
      <c r="D82" s="17">
        <f t="shared" si="23"/>
        <v>23356.218581744695</v>
      </c>
      <c r="E82" s="17">
        <f>SUM(D82:$D$136)</f>
        <v>365772.47856329213</v>
      </c>
      <c r="F82" s="19">
        <f t="shared" si="24"/>
        <v>15.660603504078406</v>
      </c>
      <c r="G82" s="5"/>
      <c r="H82" s="17">
        <f>Absterbeordnung!C76</f>
        <v>89787.155020436738</v>
      </c>
      <c r="I82" s="18">
        <f t="shared" si="25"/>
        <v>0.26012872973231543</v>
      </c>
      <c r="J82" s="17">
        <f t="shared" si="26"/>
        <v>23356.218581744695</v>
      </c>
      <c r="K82" s="17">
        <f>SUM($J82:J$136)</f>
        <v>365772.47856329213</v>
      </c>
      <c r="L82" s="19">
        <f t="shared" si="27"/>
        <v>15.660603504078406</v>
      </c>
      <c r="N82" s="6">
        <v>68</v>
      </c>
      <c r="O82" s="6">
        <f t="shared" si="21"/>
        <v>68</v>
      </c>
      <c r="P82" s="20">
        <f t="shared" si="28"/>
        <v>89787.155020436738</v>
      </c>
      <c r="Q82" s="20">
        <f t="shared" si="29"/>
        <v>89787.155020436738</v>
      </c>
      <c r="R82" s="5">
        <f t="shared" si="30"/>
        <v>89787.155020436738</v>
      </c>
      <c r="S82" s="5">
        <f t="shared" si="31"/>
        <v>2097088418.4903164</v>
      </c>
      <c r="T82" s="20">
        <f>SUM(S82:$S$136)</f>
        <v>26267793046.684296</v>
      </c>
      <c r="U82" s="6">
        <f t="shared" si="32"/>
        <v>12.525839547382724</v>
      </c>
    </row>
    <row r="83" spans="1:21" ht="12.5">
      <c r="A83" s="21">
        <v>69</v>
      </c>
      <c r="B83" s="17">
        <f>Absterbeordnung!C77</f>
        <v>88825.616648296564</v>
      </c>
      <c r="C83" s="18">
        <f t="shared" si="22"/>
        <v>0.25502816640423082</v>
      </c>
      <c r="D83" s="17">
        <f t="shared" si="23"/>
        <v>22653.03414354019</v>
      </c>
      <c r="E83" s="17">
        <f>SUM(D83:$D$136)</f>
        <v>342416.25998154742</v>
      </c>
      <c r="F83" s="19">
        <f t="shared" si="24"/>
        <v>15.115690808208662</v>
      </c>
      <c r="G83" s="5"/>
      <c r="H83" s="17">
        <f>Absterbeordnung!C77</f>
        <v>88825.616648296564</v>
      </c>
      <c r="I83" s="18">
        <f t="shared" si="25"/>
        <v>0.25502816640423082</v>
      </c>
      <c r="J83" s="17">
        <f t="shared" si="26"/>
        <v>22653.03414354019</v>
      </c>
      <c r="K83" s="17">
        <f>SUM($J83:J$136)</f>
        <v>342416.25998154742</v>
      </c>
      <c r="L83" s="19">
        <f t="shared" si="27"/>
        <v>15.115690808208662</v>
      </c>
      <c r="N83" s="6">
        <v>69</v>
      </c>
      <c r="O83" s="6">
        <f t="shared" si="21"/>
        <v>69</v>
      </c>
      <c r="P83" s="20">
        <f t="shared" si="28"/>
        <v>88825.616648296564</v>
      </c>
      <c r="Q83" s="20">
        <f t="shared" si="29"/>
        <v>88825.616648296564</v>
      </c>
      <c r="R83" s="5">
        <f t="shared" si="30"/>
        <v>88825.616648296564</v>
      </c>
      <c r="S83" s="5">
        <f t="shared" si="31"/>
        <v>2012169726.7548742</v>
      </c>
      <c r="T83" s="20">
        <f>SUM(S83:$S$136)</f>
        <v>24170704628.193981</v>
      </c>
      <c r="U83" s="6">
        <f t="shared" si="32"/>
        <v>12.012259357054971</v>
      </c>
    </row>
    <row r="84" spans="1:21" ht="12.5">
      <c r="A84" s="21">
        <v>70</v>
      </c>
      <c r="B84" s="17">
        <f>Absterbeordnung!C78</f>
        <v>87783.987343385132</v>
      </c>
      <c r="C84" s="18">
        <f t="shared" si="22"/>
        <v>0.25002761412179492</v>
      </c>
      <c r="D84" s="17">
        <f t="shared" si="23"/>
        <v>21948.420913564427</v>
      </c>
      <c r="E84" s="17">
        <f>SUM(D84:$D$136)</f>
        <v>319763.22583800729</v>
      </c>
      <c r="F84" s="19">
        <f t="shared" si="24"/>
        <v>14.568848806812758</v>
      </c>
      <c r="G84" s="5"/>
      <c r="H84" s="17">
        <f>Absterbeordnung!C78</f>
        <v>87783.987343385132</v>
      </c>
      <c r="I84" s="18">
        <f t="shared" si="25"/>
        <v>0.25002761412179492</v>
      </c>
      <c r="J84" s="17">
        <f t="shared" si="26"/>
        <v>21948.420913564427</v>
      </c>
      <c r="K84" s="17">
        <f>SUM($J84:J$136)</f>
        <v>319763.22583800729</v>
      </c>
      <c r="L84" s="19">
        <f t="shared" si="27"/>
        <v>14.568848806812758</v>
      </c>
      <c r="N84" s="6">
        <v>70</v>
      </c>
      <c r="O84" s="6">
        <f t="shared" si="21"/>
        <v>70</v>
      </c>
      <c r="P84" s="20">
        <f t="shared" si="28"/>
        <v>87783.987343385132</v>
      </c>
      <c r="Q84" s="20">
        <f t="shared" si="29"/>
        <v>87783.987343385132</v>
      </c>
      <c r="R84" s="5">
        <f t="shared" si="30"/>
        <v>87783.987343385132</v>
      </c>
      <c r="S84" s="5">
        <f t="shared" si="31"/>
        <v>1926719903.683629</v>
      </c>
      <c r="T84" s="20">
        <f>SUM(S84:$S$136)</f>
        <v>22158534901.43911</v>
      </c>
      <c r="U84" s="6">
        <f t="shared" si="32"/>
        <v>11.500651889812824</v>
      </c>
    </row>
    <row r="85" spans="1:21" ht="12.5">
      <c r="A85" s="21">
        <v>71</v>
      </c>
      <c r="B85" s="17">
        <f>Absterbeordnung!C79</f>
        <v>86655.201955587065</v>
      </c>
      <c r="C85" s="18">
        <f t="shared" si="22"/>
        <v>0.24512511188411268</v>
      </c>
      <c r="D85" s="17">
        <f t="shared" si="23"/>
        <v>21241.366074703659</v>
      </c>
      <c r="E85" s="17">
        <f>SUM(D85:$D$136)</f>
        <v>297814.80492444278</v>
      </c>
      <c r="F85" s="19">
        <f t="shared" si="24"/>
        <v>14.020510916155736</v>
      </c>
      <c r="G85" s="5"/>
      <c r="H85" s="17">
        <f>Absterbeordnung!C79</f>
        <v>86655.201955587065</v>
      </c>
      <c r="I85" s="18">
        <f t="shared" si="25"/>
        <v>0.24512511188411268</v>
      </c>
      <c r="J85" s="17">
        <f t="shared" si="26"/>
        <v>21241.366074703659</v>
      </c>
      <c r="K85" s="17">
        <f>SUM($J85:J$136)</f>
        <v>297814.80492444278</v>
      </c>
      <c r="L85" s="19">
        <f t="shared" si="27"/>
        <v>14.020510916155736</v>
      </c>
      <c r="N85" s="6">
        <v>71</v>
      </c>
      <c r="O85" s="6">
        <f t="shared" si="21"/>
        <v>71</v>
      </c>
      <c r="P85" s="20">
        <f t="shared" si="28"/>
        <v>86655.201955587065</v>
      </c>
      <c r="Q85" s="20">
        <f t="shared" si="29"/>
        <v>86655.201955587065</v>
      </c>
      <c r="R85" s="5">
        <f t="shared" si="30"/>
        <v>86655.201955587065</v>
      </c>
      <c r="S85" s="5">
        <f t="shared" si="31"/>
        <v>1840674867.0160012</v>
      </c>
      <c r="T85" s="20">
        <f>SUM(S85:$S$136)</f>
        <v>20231814997.755486</v>
      </c>
      <c r="U85" s="6">
        <f t="shared" si="32"/>
        <v>10.991520208321292</v>
      </c>
    </row>
    <row r="86" spans="1:21" ht="12.5">
      <c r="A86" s="21">
        <v>72</v>
      </c>
      <c r="B86" s="17">
        <f>Absterbeordnung!C80</f>
        <v>85431.998827112169</v>
      </c>
      <c r="C86" s="18">
        <f t="shared" si="22"/>
        <v>0.24031873714128693</v>
      </c>
      <c r="D86" s="17">
        <f t="shared" si="23"/>
        <v>20530.910069587502</v>
      </c>
      <c r="E86" s="17">
        <f>SUM(D86:$D$136)</f>
        <v>276573.43884973915</v>
      </c>
      <c r="F86" s="19">
        <f t="shared" si="24"/>
        <v>13.471075461941076</v>
      </c>
      <c r="G86" s="5"/>
      <c r="H86" s="17">
        <f>Absterbeordnung!C80</f>
        <v>85431.998827112169</v>
      </c>
      <c r="I86" s="18">
        <f t="shared" si="25"/>
        <v>0.24031873714128693</v>
      </c>
      <c r="J86" s="17">
        <f t="shared" si="26"/>
        <v>20530.910069587502</v>
      </c>
      <c r="K86" s="17">
        <f>SUM($J86:J$136)</f>
        <v>276573.43884973915</v>
      </c>
      <c r="L86" s="19">
        <f t="shared" si="27"/>
        <v>13.471075461941076</v>
      </c>
      <c r="N86" s="6">
        <v>72</v>
      </c>
      <c r="O86" s="6">
        <f t="shared" si="21"/>
        <v>72</v>
      </c>
      <c r="P86" s="20">
        <f t="shared" si="28"/>
        <v>85431.998827112169</v>
      </c>
      <c r="Q86" s="20">
        <f t="shared" si="29"/>
        <v>85431.998827112169</v>
      </c>
      <c r="R86" s="5">
        <f t="shared" si="30"/>
        <v>85431.998827112169</v>
      </c>
      <c r="S86" s="5">
        <f t="shared" si="31"/>
        <v>1753996684.984545</v>
      </c>
      <c r="T86" s="20">
        <f>SUM(S86:$S$136)</f>
        <v>18391140130.739483</v>
      </c>
      <c r="U86" s="6">
        <f t="shared" si="32"/>
        <v>10.485276447886521</v>
      </c>
    </row>
    <row r="87" spans="1:21" ht="12.5">
      <c r="A87" s="21">
        <v>73</v>
      </c>
      <c r="B87" s="17">
        <f>Absterbeordnung!C81</f>
        <v>84093.889462499705</v>
      </c>
      <c r="C87" s="18">
        <f t="shared" si="22"/>
        <v>0.2356066050404774</v>
      </c>
      <c r="D87" s="17">
        <f t="shared" si="23"/>
        <v>19813.075800908733</v>
      </c>
      <c r="E87" s="17">
        <f>SUM(D87:$D$136)</f>
        <v>256042.52878015162</v>
      </c>
      <c r="F87" s="19">
        <f t="shared" si="24"/>
        <v>12.922906637666433</v>
      </c>
      <c r="G87" s="5"/>
      <c r="H87" s="17">
        <f>Absterbeordnung!C81</f>
        <v>84093.889462499705</v>
      </c>
      <c r="I87" s="18">
        <f t="shared" si="25"/>
        <v>0.2356066050404774</v>
      </c>
      <c r="J87" s="17">
        <f t="shared" si="26"/>
        <v>19813.075800908733</v>
      </c>
      <c r="K87" s="17">
        <f>SUM($J87:J$136)</f>
        <v>256042.52878015162</v>
      </c>
      <c r="L87" s="19">
        <f t="shared" si="27"/>
        <v>12.922906637666433</v>
      </c>
      <c r="N87" s="6">
        <v>73</v>
      </c>
      <c r="O87" s="6">
        <f t="shared" si="21"/>
        <v>73</v>
      </c>
      <c r="P87" s="20">
        <f t="shared" si="28"/>
        <v>84093.889462499705</v>
      </c>
      <c r="Q87" s="20">
        <f t="shared" si="29"/>
        <v>84093.889462499705</v>
      </c>
      <c r="R87" s="5">
        <f t="shared" si="30"/>
        <v>84093.889462499705</v>
      </c>
      <c r="S87" s="5">
        <f t="shared" si="31"/>
        <v>1666158606.3137467</v>
      </c>
      <c r="T87" s="20">
        <f>SUM(S87:$S$136)</f>
        <v>16637143445.754946</v>
      </c>
      <c r="U87" s="6">
        <f t="shared" si="32"/>
        <v>9.9853299576103396</v>
      </c>
    </row>
    <row r="88" spans="1:21" ht="12.5">
      <c r="A88" s="21">
        <v>74</v>
      </c>
      <c r="B88" s="17">
        <f>Absterbeordnung!C82</f>
        <v>82661.363882023812</v>
      </c>
      <c r="C88" s="18">
        <f t="shared" si="22"/>
        <v>0.23098686768674251</v>
      </c>
      <c r="D88" s="17">
        <f t="shared" si="23"/>
        <v>19093.689521822711</v>
      </c>
      <c r="E88" s="17">
        <f>SUM(D88:$D$136)</f>
        <v>236229.45297924289</v>
      </c>
      <c r="F88" s="19">
        <f t="shared" si="24"/>
        <v>12.372121831626604</v>
      </c>
      <c r="G88" s="5"/>
      <c r="H88" s="17">
        <f>Absterbeordnung!C82</f>
        <v>82661.363882023812</v>
      </c>
      <c r="I88" s="18">
        <f t="shared" si="25"/>
        <v>0.23098686768674251</v>
      </c>
      <c r="J88" s="17">
        <f t="shared" si="26"/>
        <v>19093.689521822711</v>
      </c>
      <c r="K88" s="17">
        <f>SUM($J88:J$136)</f>
        <v>236229.45297924289</v>
      </c>
      <c r="L88" s="19">
        <f t="shared" si="27"/>
        <v>12.372121831626604</v>
      </c>
      <c r="N88" s="6">
        <v>74</v>
      </c>
      <c r="O88" s="6">
        <f t="shared" si="21"/>
        <v>74</v>
      </c>
      <c r="P88" s="20">
        <f t="shared" si="28"/>
        <v>82661.363882023812</v>
      </c>
      <c r="Q88" s="20">
        <f t="shared" si="29"/>
        <v>82661.363882023812</v>
      </c>
      <c r="R88" s="5">
        <f t="shared" si="30"/>
        <v>82661.363882023812</v>
      </c>
      <c r="S88" s="5">
        <f t="shared" si="31"/>
        <v>1578310417.4137721</v>
      </c>
      <c r="T88" s="20">
        <f>SUM(S88:$S$136)</f>
        <v>14970984839.441195</v>
      </c>
      <c r="U88" s="6">
        <f t="shared" si="32"/>
        <v>9.4854501841106327</v>
      </c>
    </row>
    <row r="89" spans="1:21" ht="12.5">
      <c r="A89" s="21">
        <v>75</v>
      </c>
      <c r="B89" s="17">
        <f>Absterbeordnung!C83</f>
        <v>81118.261265640511</v>
      </c>
      <c r="C89" s="18">
        <f t="shared" si="22"/>
        <v>0.22645771341837509</v>
      </c>
      <c r="D89" s="17">
        <f t="shared" si="23"/>
        <v>18369.855962691294</v>
      </c>
      <c r="E89" s="17">
        <f>SUM(D89:$D$136)</f>
        <v>217135.76345742017</v>
      </c>
      <c r="F89" s="19">
        <f t="shared" si="24"/>
        <v>11.820221339700067</v>
      </c>
      <c r="G89" s="5"/>
      <c r="H89" s="17">
        <f>Absterbeordnung!C83</f>
        <v>81118.261265640511</v>
      </c>
      <c r="I89" s="18">
        <f t="shared" si="25"/>
        <v>0.22645771341837509</v>
      </c>
      <c r="J89" s="17">
        <f t="shared" si="26"/>
        <v>18369.855962691294</v>
      </c>
      <c r="K89" s="17">
        <f>SUM($J89:J$136)</f>
        <v>217135.76345742017</v>
      </c>
      <c r="L89" s="19">
        <f t="shared" si="27"/>
        <v>11.820221339700067</v>
      </c>
      <c r="N89" s="6">
        <v>75</v>
      </c>
      <c r="O89" s="6">
        <f t="shared" si="21"/>
        <v>75</v>
      </c>
      <c r="P89" s="20">
        <f t="shared" si="28"/>
        <v>81118.261265640511</v>
      </c>
      <c r="Q89" s="20">
        <f t="shared" si="29"/>
        <v>81118.261265640511</v>
      </c>
      <c r="R89" s="5">
        <f t="shared" si="30"/>
        <v>81118.261265640511</v>
      </c>
      <c r="S89" s="5">
        <f t="shared" si="31"/>
        <v>1490130775.3937767</v>
      </c>
      <c r="T89" s="20">
        <f>SUM(S89:$S$136)</f>
        <v>13392674422.027426</v>
      </c>
      <c r="U89" s="6">
        <f t="shared" si="32"/>
        <v>8.9875832666353226</v>
      </c>
    </row>
    <row r="90" spans="1:21" ht="12.5">
      <c r="A90" s="21">
        <v>76</v>
      </c>
      <c r="B90" s="17">
        <f>Absterbeordnung!C84</f>
        <v>79432.596212989287</v>
      </c>
      <c r="C90" s="18">
        <f t="shared" si="22"/>
        <v>0.22201736609644609</v>
      </c>
      <c r="D90" s="17">
        <f t="shared" si="23"/>
        <v>17635.415793410419</v>
      </c>
      <c r="E90" s="17">
        <f>SUM(D90:$D$136)</f>
        <v>198765.90749472889</v>
      </c>
      <c r="F90" s="19">
        <f t="shared" si="24"/>
        <v>11.270837604464024</v>
      </c>
      <c r="G90" s="5"/>
      <c r="H90" s="17">
        <f>Absterbeordnung!C84</f>
        <v>79432.596212989287</v>
      </c>
      <c r="I90" s="18">
        <f t="shared" si="25"/>
        <v>0.22201736609644609</v>
      </c>
      <c r="J90" s="17">
        <f t="shared" si="26"/>
        <v>17635.415793410419</v>
      </c>
      <c r="K90" s="17">
        <f>SUM($J90:J$136)</f>
        <v>198765.90749472889</v>
      </c>
      <c r="L90" s="19">
        <f t="shared" si="27"/>
        <v>11.270837604464024</v>
      </c>
      <c r="N90" s="6">
        <v>76</v>
      </c>
      <c r="O90" s="6">
        <f t="shared" si="21"/>
        <v>76</v>
      </c>
      <c r="P90" s="20">
        <f t="shared" si="28"/>
        <v>79432.596212989287</v>
      </c>
      <c r="Q90" s="20">
        <f t="shared" si="29"/>
        <v>79432.596212989287</v>
      </c>
      <c r="R90" s="5">
        <f t="shared" si="30"/>
        <v>79432.596212989287</v>
      </c>
      <c r="S90" s="5">
        <f t="shared" si="31"/>
        <v>1400826861.766144</v>
      </c>
      <c r="T90" s="20">
        <f>SUM(S90:$S$136)</f>
        <v>11902543646.633646</v>
      </c>
      <c r="U90" s="6">
        <f t="shared" si="32"/>
        <v>8.496798549127675</v>
      </c>
    </row>
    <row r="91" spans="1:21" ht="12.5">
      <c r="A91" s="21">
        <v>77</v>
      </c>
      <c r="B91" s="17">
        <f>Absterbeordnung!C85</f>
        <v>77556.238957564783</v>
      </c>
      <c r="C91" s="18">
        <f t="shared" si="22"/>
        <v>0.2176640844082805</v>
      </c>
      <c r="D91" s="17">
        <f t="shared" si="23"/>
        <v>16881.207742848153</v>
      </c>
      <c r="E91" s="17">
        <f>SUM(D91:$D$136)</f>
        <v>181130.49170131847</v>
      </c>
      <c r="F91" s="19">
        <f t="shared" si="24"/>
        <v>10.729711668767049</v>
      </c>
      <c r="G91" s="5"/>
      <c r="H91" s="17">
        <f>Absterbeordnung!C85</f>
        <v>77556.238957564783</v>
      </c>
      <c r="I91" s="18">
        <f t="shared" si="25"/>
        <v>0.2176640844082805</v>
      </c>
      <c r="J91" s="17">
        <f t="shared" si="26"/>
        <v>16881.207742848153</v>
      </c>
      <c r="K91" s="17">
        <f>SUM($J91:J$136)</f>
        <v>181130.49170131847</v>
      </c>
      <c r="L91" s="19">
        <f t="shared" si="27"/>
        <v>10.729711668767049</v>
      </c>
      <c r="N91" s="6">
        <v>77</v>
      </c>
      <c r="O91" s="6">
        <f t="shared" si="21"/>
        <v>77</v>
      </c>
      <c r="P91" s="20">
        <f t="shared" si="28"/>
        <v>77556.238957564783</v>
      </c>
      <c r="Q91" s="20">
        <f t="shared" si="29"/>
        <v>77556.238957564783</v>
      </c>
      <c r="R91" s="5">
        <f t="shared" si="30"/>
        <v>77556.238957564783</v>
      </c>
      <c r="S91" s="5">
        <f t="shared" si="31"/>
        <v>1309242981.5966241</v>
      </c>
      <c r="T91" s="20">
        <f>SUM(S91:$S$136)</f>
        <v>10501716784.867502</v>
      </c>
      <c r="U91" s="6">
        <f t="shared" si="32"/>
        <v>8.0212129700024359</v>
      </c>
    </row>
    <row r="92" spans="1:21" ht="12.5">
      <c r="A92" s="21">
        <v>78</v>
      </c>
      <c r="B92" s="17">
        <f>Absterbeordnung!C86</f>
        <v>75534.618896445114</v>
      </c>
      <c r="C92" s="18">
        <f t="shared" si="22"/>
        <v>0.21339616118458871</v>
      </c>
      <c r="D92" s="17">
        <f t="shared" si="23"/>
        <v>16118.797709042281</v>
      </c>
      <c r="E92" s="17">
        <f>SUM(D92:$D$136)</f>
        <v>164249.28395847027</v>
      </c>
      <c r="F92" s="19">
        <f t="shared" si="24"/>
        <v>10.189921539019634</v>
      </c>
      <c r="G92" s="5"/>
      <c r="H92" s="17">
        <f>Absterbeordnung!C86</f>
        <v>75534.618896445114</v>
      </c>
      <c r="I92" s="18">
        <f t="shared" si="25"/>
        <v>0.21339616118458871</v>
      </c>
      <c r="J92" s="17">
        <f t="shared" si="26"/>
        <v>16118.797709042281</v>
      </c>
      <c r="K92" s="17">
        <f>SUM($J92:J$136)</f>
        <v>164249.28395847027</v>
      </c>
      <c r="L92" s="19">
        <f t="shared" si="27"/>
        <v>10.189921539019634</v>
      </c>
      <c r="N92" s="6">
        <v>78</v>
      </c>
      <c r="O92" s="6">
        <f t="shared" si="21"/>
        <v>78</v>
      </c>
      <c r="P92" s="20">
        <f t="shared" si="28"/>
        <v>75534.618896445114</v>
      </c>
      <c r="Q92" s="20">
        <f t="shared" si="29"/>
        <v>75534.618896445114</v>
      </c>
      <c r="R92" s="5">
        <f t="shared" si="30"/>
        <v>75534.618896445114</v>
      </c>
      <c r="S92" s="5">
        <f t="shared" si="31"/>
        <v>1217527242.0214014</v>
      </c>
      <c r="T92" s="20">
        <f>SUM(S92:$S$136)</f>
        <v>9192473803.2708759</v>
      </c>
      <c r="U92" s="6">
        <f t="shared" si="32"/>
        <v>7.5501175546668327</v>
      </c>
    </row>
    <row r="93" spans="1:21" ht="12.5">
      <c r="A93" s="21">
        <v>79</v>
      </c>
      <c r="B93" s="17">
        <f>Absterbeordnung!C87</f>
        <v>73320.034148338891</v>
      </c>
      <c r="C93" s="18">
        <f t="shared" si="22"/>
        <v>0.20921192272998898</v>
      </c>
      <c r="D93" s="17">
        <f t="shared" si="23"/>
        <v>15339.425318802429</v>
      </c>
      <c r="E93" s="17">
        <f>SUM(D93:$D$136)</f>
        <v>148130.48624942801</v>
      </c>
      <c r="F93" s="19">
        <f t="shared" si="24"/>
        <v>9.6568471876098148</v>
      </c>
      <c r="G93" s="5"/>
      <c r="H93" s="17">
        <f>Absterbeordnung!C87</f>
        <v>73320.034148338891</v>
      </c>
      <c r="I93" s="18">
        <f t="shared" si="25"/>
        <v>0.20921192272998898</v>
      </c>
      <c r="J93" s="17">
        <f t="shared" si="26"/>
        <v>15339.425318802429</v>
      </c>
      <c r="K93" s="17">
        <f>SUM($J93:J$136)</f>
        <v>148130.48624942801</v>
      </c>
      <c r="L93" s="19">
        <f t="shared" si="27"/>
        <v>9.6568471876098148</v>
      </c>
      <c r="N93" s="6">
        <v>79</v>
      </c>
      <c r="O93" s="6">
        <f t="shared" si="21"/>
        <v>79</v>
      </c>
      <c r="P93" s="20">
        <f t="shared" si="28"/>
        <v>73320.034148338891</v>
      </c>
      <c r="Q93" s="20">
        <f t="shared" si="29"/>
        <v>73320.034148338891</v>
      </c>
      <c r="R93" s="5">
        <f t="shared" si="30"/>
        <v>73320.034148338891</v>
      </c>
      <c r="S93" s="5">
        <f t="shared" si="31"/>
        <v>1124687188.1904883</v>
      </c>
      <c r="T93" s="20">
        <f>SUM(S93:$S$136)</f>
        <v>7974946561.2494783</v>
      </c>
      <c r="U93" s="6">
        <f t="shared" si="32"/>
        <v>7.0908130233797602</v>
      </c>
    </row>
    <row r="94" spans="1:21" ht="12.5">
      <c r="A94" s="21">
        <v>80</v>
      </c>
      <c r="B94" s="17">
        <f>Absterbeordnung!C88</f>
        <v>70928.981818495711</v>
      </c>
      <c r="C94" s="18">
        <f t="shared" si="22"/>
        <v>0.20510972816665585</v>
      </c>
      <c r="D94" s="17">
        <f t="shared" si="23"/>
        <v>14548.22417992933</v>
      </c>
      <c r="E94" s="17">
        <f>SUM(D94:$D$136)</f>
        <v>132791.06093062554</v>
      </c>
      <c r="F94" s="19">
        <f t="shared" si="24"/>
        <v>9.1276474220010666</v>
      </c>
      <c r="G94" s="5"/>
      <c r="H94" s="17">
        <f>Absterbeordnung!C88</f>
        <v>70928.981818495711</v>
      </c>
      <c r="I94" s="18">
        <f t="shared" si="25"/>
        <v>0.20510972816665585</v>
      </c>
      <c r="J94" s="17">
        <f t="shared" si="26"/>
        <v>14548.22417992933</v>
      </c>
      <c r="K94" s="17">
        <f>SUM($J94:J$136)</f>
        <v>132791.06093062554</v>
      </c>
      <c r="L94" s="19">
        <f t="shared" si="27"/>
        <v>9.1276474220010666</v>
      </c>
      <c r="N94" s="6">
        <v>80</v>
      </c>
      <c r="O94" s="6">
        <f t="shared" si="21"/>
        <v>80</v>
      </c>
      <c r="P94" s="20">
        <f t="shared" si="28"/>
        <v>70928.981818495711</v>
      </c>
      <c r="Q94" s="20">
        <f t="shared" si="29"/>
        <v>70928.981818495711</v>
      </c>
      <c r="R94" s="5">
        <f t="shared" si="30"/>
        <v>70928.981818495711</v>
      </c>
      <c r="S94" s="5">
        <f t="shared" si="31"/>
        <v>1031890728.3496072</v>
      </c>
      <c r="T94" s="20">
        <f>SUM(S94:$S$136)</f>
        <v>6850259373.0589895</v>
      </c>
      <c r="U94" s="6">
        <f t="shared" si="32"/>
        <v>6.6385511419558991</v>
      </c>
    </row>
    <row r="95" spans="1:21" ht="12.5">
      <c r="A95" s="21">
        <v>81</v>
      </c>
      <c r="B95" s="17">
        <f>Absterbeordnung!C89</f>
        <v>68289.300413693258</v>
      </c>
      <c r="C95" s="18">
        <f t="shared" si="22"/>
        <v>0.20108796879083907</v>
      </c>
      <c r="D95" s="17">
        <f t="shared" si="23"/>
        <v>13732.156710336983</v>
      </c>
      <c r="E95" s="17">
        <f>SUM(D95:$D$136)</f>
        <v>118242.83675069621</v>
      </c>
      <c r="F95" s="19">
        <f t="shared" si="24"/>
        <v>8.610653027407416</v>
      </c>
      <c r="G95" s="5"/>
      <c r="H95" s="17">
        <f>Absterbeordnung!C89</f>
        <v>68289.300413693258</v>
      </c>
      <c r="I95" s="18">
        <f t="shared" si="25"/>
        <v>0.20108796879083907</v>
      </c>
      <c r="J95" s="17">
        <f t="shared" si="26"/>
        <v>13732.156710336983</v>
      </c>
      <c r="K95" s="17">
        <f>SUM($J95:J$136)</f>
        <v>118242.83675069621</v>
      </c>
      <c r="L95" s="19">
        <f t="shared" si="27"/>
        <v>8.610653027407416</v>
      </c>
      <c r="N95" s="6">
        <v>81</v>
      </c>
      <c r="O95" s="6">
        <f t="shared" si="21"/>
        <v>81</v>
      </c>
      <c r="P95" s="20">
        <f t="shared" si="28"/>
        <v>68289.300413693258</v>
      </c>
      <c r="Q95" s="20">
        <f t="shared" si="29"/>
        <v>68289.300413693258</v>
      </c>
      <c r="R95" s="5">
        <f t="shared" si="30"/>
        <v>68289.300413693258</v>
      </c>
      <c r="S95" s="5">
        <f t="shared" si="31"/>
        <v>937759374.92011595</v>
      </c>
      <c r="T95" s="20">
        <f>SUM(S95:$S$136)</f>
        <v>5818368644.709384</v>
      </c>
      <c r="U95" s="6">
        <f t="shared" si="32"/>
        <v>6.2045432979062758</v>
      </c>
    </row>
    <row r="96" spans="1:21" ht="12.5">
      <c r="A96" s="21">
        <v>82</v>
      </c>
      <c r="B96" s="17">
        <f>Absterbeordnung!C90</f>
        <v>65438.303132387089</v>
      </c>
      <c r="C96" s="18">
        <f t="shared" si="22"/>
        <v>0.19714506744199911</v>
      </c>
      <c r="D96" s="17">
        <f t="shared" si="23"/>
        <v>12900.838684324435</v>
      </c>
      <c r="E96" s="17">
        <f>SUM(D96:$D$136)</f>
        <v>104510.68004035924</v>
      </c>
      <c r="F96" s="19">
        <f t="shared" si="24"/>
        <v>8.1010764181826556</v>
      </c>
      <c r="G96" s="5"/>
      <c r="H96" s="17">
        <f>Absterbeordnung!C90</f>
        <v>65438.303132387089</v>
      </c>
      <c r="I96" s="18">
        <f t="shared" si="25"/>
        <v>0.19714506744199911</v>
      </c>
      <c r="J96" s="17">
        <f t="shared" si="26"/>
        <v>12900.838684324435</v>
      </c>
      <c r="K96" s="17">
        <f>SUM($J96:J$136)</f>
        <v>104510.68004035924</v>
      </c>
      <c r="L96" s="19">
        <f t="shared" si="27"/>
        <v>8.1010764181826556</v>
      </c>
      <c r="N96" s="6">
        <v>82</v>
      </c>
      <c r="O96" s="6">
        <f t="shared" si="21"/>
        <v>82</v>
      </c>
      <c r="P96" s="20">
        <f t="shared" si="28"/>
        <v>65438.303132387089</v>
      </c>
      <c r="Q96" s="20">
        <f t="shared" si="29"/>
        <v>65438.303132387089</v>
      </c>
      <c r="R96" s="5">
        <f t="shared" si="30"/>
        <v>65438.303132387089</v>
      </c>
      <c r="S96" s="5">
        <f t="shared" si="31"/>
        <v>844208992.48684812</v>
      </c>
      <c r="T96" s="20">
        <f>SUM(S96:$S$136)</f>
        <v>4880609269.7892666</v>
      </c>
      <c r="U96" s="6">
        <f t="shared" si="32"/>
        <v>5.7812808359362524</v>
      </c>
    </row>
    <row r="97" spans="1:21" ht="12.5">
      <c r="A97" s="21">
        <v>83</v>
      </c>
      <c r="B97" s="17">
        <f>Absterbeordnung!C91</f>
        <v>62402.642164413577</v>
      </c>
      <c r="C97" s="18">
        <f t="shared" si="22"/>
        <v>0.19327947788431285</v>
      </c>
      <c r="D97" s="17">
        <f t="shared" si="23"/>
        <v>12061.150096139463</v>
      </c>
      <c r="E97" s="17">
        <f>SUM(D97:$D$136)</f>
        <v>91609.841356034813</v>
      </c>
      <c r="F97" s="19">
        <f t="shared" si="24"/>
        <v>7.5954482471250664</v>
      </c>
      <c r="G97" s="5"/>
      <c r="H97" s="17">
        <f>Absterbeordnung!C91</f>
        <v>62402.642164413577</v>
      </c>
      <c r="I97" s="18">
        <f t="shared" si="25"/>
        <v>0.19327947788431285</v>
      </c>
      <c r="J97" s="17">
        <f t="shared" si="26"/>
        <v>12061.150096139463</v>
      </c>
      <c r="K97" s="17">
        <f>SUM($J97:J$136)</f>
        <v>91609.841356034813</v>
      </c>
      <c r="L97" s="19">
        <f t="shared" si="27"/>
        <v>7.5954482471250664</v>
      </c>
      <c r="N97" s="6">
        <v>83</v>
      </c>
      <c r="O97" s="6">
        <f t="shared" si="21"/>
        <v>83</v>
      </c>
      <c r="P97" s="20">
        <f t="shared" si="28"/>
        <v>62402.642164413577</v>
      </c>
      <c r="Q97" s="20">
        <f t="shared" si="29"/>
        <v>62402.642164413577</v>
      </c>
      <c r="R97" s="5">
        <f t="shared" si="30"/>
        <v>62402.642164413577</v>
      </c>
      <c r="S97" s="5">
        <f t="shared" si="31"/>
        <v>752647633.54067326</v>
      </c>
      <c r="T97" s="20">
        <f>SUM(S97:$S$136)</f>
        <v>4036400277.3024178</v>
      </c>
      <c r="U97" s="6">
        <f t="shared" si="32"/>
        <v>5.3629349212379998</v>
      </c>
    </row>
    <row r="98" spans="1:21" ht="12.5">
      <c r="A98" s="21">
        <v>84</v>
      </c>
      <c r="B98" s="17">
        <f>Absterbeordnung!C92</f>
        <v>59131.840146939903</v>
      </c>
      <c r="C98" s="18">
        <f t="shared" si="22"/>
        <v>0.18948968420030671</v>
      </c>
      <c r="D98" s="17">
        <f t="shared" si="23"/>
        <v>11204.87371562666</v>
      </c>
      <c r="E98" s="17">
        <f>SUM(D98:$D$136)</f>
        <v>79548.69125989535</v>
      </c>
      <c r="F98" s="19">
        <f t="shared" si="24"/>
        <v>7.0994723616522615</v>
      </c>
      <c r="G98" s="5"/>
      <c r="H98" s="17">
        <f>Absterbeordnung!C92</f>
        <v>59131.840146939903</v>
      </c>
      <c r="I98" s="18">
        <f t="shared" si="25"/>
        <v>0.18948968420030671</v>
      </c>
      <c r="J98" s="17">
        <f t="shared" si="26"/>
        <v>11204.87371562666</v>
      </c>
      <c r="K98" s="17">
        <f>SUM($J98:J$136)</f>
        <v>79548.69125989535</v>
      </c>
      <c r="L98" s="19">
        <f t="shared" si="27"/>
        <v>7.0994723616522615</v>
      </c>
      <c r="N98" s="6">
        <v>84</v>
      </c>
      <c r="O98" s="6">
        <f t="shared" si="21"/>
        <v>84</v>
      </c>
      <c r="P98" s="20">
        <f t="shared" si="28"/>
        <v>59131.840146939903</v>
      </c>
      <c r="Q98" s="20">
        <f t="shared" si="29"/>
        <v>59131.840146939903</v>
      </c>
      <c r="R98" s="5">
        <f t="shared" si="30"/>
        <v>59131.840146939903</v>
      </c>
      <c r="S98" s="5">
        <f t="shared" si="31"/>
        <v>662564801.41908419</v>
      </c>
      <c r="T98" s="20">
        <f>SUM(S98:$S$136)</f>
        <v>3283752643.7617445</v>
      </c>
      <c r="U98" s="6">
        <f t="shared" si="32"/>
        <v>4.9561229886172473</v>
      </c>
    </row>
    <row r="99" spans="1:21" ht="12.5">
      <c r="A99" s="21">
        <v>85</v>
      </c>
      <c r="B99" s="17">
        <f>Absterbeordnung!C93</f>
        <v>55596.649311448928</v>
      </c>
      <c r="C99" s="18">
        <f t="shared" si="22"/>
        <v>0.18577420019637911</v>
      </c>
      <c r="D99" s="17">
        <f t="shared" si="23"/>
        <v>10328.423059432997</v>
      </c>
      <c r="E99" s="17">
        <f>SUM(D99:$D$136)</f>
        <v>68343.817544268692</v>
      </c>
      <c r="F99" s="19">
        <f t="shared" si="24"/>
        <v>6.6170621740605373</v>
      </c>
      <c r="G99" s="5"/>
      <c r="H99" s="17">
        <f>Absterbeordnung!C93</f>
        <v>55596.649311448928</v>
      </c>
      <c r="I99" s="18">
        <f t="shared" si="25"/>
        <v>0.18577420019637911</v>
      </c>
      <c r="J99" s="17">
        <f t="shared" si="26"/>
        <v>10328.423059432997</v>
      </c>
      <c r="K99" s="17">
        <f>SUM($J99:J$136)</f>
        <v>68343.817544268692</v>
      </c>
      <c r="L99" s="19">
        <f t="shared" si="27"/>
        <v>6.6170621740605373</v>
      </c>
      <c r="N99" s="6">
        <v>85</v>
      </c>
      <c r="O99" s="6">
        <f t="shared" si="21"/>
        <v>85</v>
      </c>
      <c r="P99" s="20">
        <f t="shared" si="28"/>
        <v>55596.649311448928</v>
      </c>
      <c r="Q99" s="20">
        <f t="shared" si="29"/>
        <v>55596.649311448928</v>
      </c>
      <c r="R99" s="5">
        <f t="shared" si="30"/>
        <v>55596.649311448928</v>
      </c>
      <c r="S99" s="5">
        <f t="shared" si="31"/>
        <v>574225714.77557874</v>
      </c>
      <c r="T99" s="20">
        <f>SUM(S99:$S$136)</f>
        <v>2621187842.3426604</v>
      </c>
      <c r="U99" s="6">
        <f t="shared" si="32"/>
        <v>4.5647343455649381</v>
      </c>
    </row>
    <row r="100" spans="1:21" ht="12.5">
      <c r="A100" s="13">
        <v>86</v>
      </c>
      <c r="B100" s="17">
        <f>Absterbeordnung!C94</f>
        <v>51743.6950059218</v>
      </c>
      <c r="C100" s="18">
        <f t="shared" si="22"/>
        <v>0.18213156881997952</v>
      </c>
      <c r="D100" s="17">
        <f t="shared" si="23"/>
        <v>9424.1603479710775</v>
      </c>
      <c r="E100" s="17">
        <f>SUM(D100:$D$136)</f>
        <v>58015.394484835706</v>
      </c>
      <c r="F100" s="19">
        <f t="shared" si="24"/>
        <v>6.1560279476065798</v>
      </c>
      <c r="G100" s="5"/>
      <c r="H100" s="17">
        <f>Absterbeordnung!C94</f>
        <v>51743.6950059218</v>
      </c>
      <c r="I100" s="18">
        <f t="shared" si="25"/>
        <v>0.18213156881997952</v>
      </c>
      <c r="J100" s="17">
        <f t="shared" si="26"/>
        <v>9424.1603479710775</v>
      </c>
      <c r="K100" s="17">
        <f>SUM($J100:J$136)</f>
        <v>58015.394484835706</v>
      </c>
      <c r="L100" s="19">
        <f t="shared" si="27"/>
        <v>6.1560279476065798</v>
      </c>
      <c r="N100" s="20">
        <v>86</v>
      </c>
      <c r="O100" s="6">
        <f t="shared" si="21"/>
        <v>86</v>
      </c>
      <c r="P100" s="20">
        <f t="shared" si="28"/>
        <v>51743.6950059218</v>
      </c>
      <c r="Q100" s="20">
        <f t="shared" si="29"/>
        <v>51743.6950059218</v>
      </c>
      <c r="R100" s="5">
        <f t="shared" si="30"/>
        <v>51743.6950059218</v>
      </c>
      <c r="S100" s="5">
        <f t="shared" si="31"/>
        <v>487640878.73231727</v>
      </c>
      <c r="T100" s="20">
        <f>SUM(S100:$S$136)</f>
        <v>2046962127.5670815</v>
      </c>
      <c r="U100" s="6">
        <f t="shared" si="32"/>
        <v>4.1976836168625002</v>
      </c>
    </row>
    <row r="101" spans="1:21" ht="12.5">
      <c r="A101" s="13">
        <v>87</v>
      </c>
      <c r="B101" s="17">
        <f>Absterbeordnung!C95</f>
        <v>47608.889291935018</v>
      </c>
      <c r="C101" s="18">
        <f t="shared" si="22"/>
        <v>0.17856036158821526</v>
      </c>
      <c r="D101" s="17">
        <f t="shared" si="23"/>
        <v>8501.0604867812253</v>
      </c>
      <c r="E101" s="17">
        <f>SUM(D101:$D$136)</f>
        <v>48591.23413686463</v>
      </c>
      <c r="F101" s="19">
        <f t="shared" si="24"/>
        <v>5.7159026467841114</v>
      </c>
      <c r="G101" s="5"/>
      <c r="H101" s="17">
        <f>Absterbeordnung!C95</f>
        <v>47608.889291935018</v>
      </c>
      <c r="I101" s="18">
        <f t="shared" si="25"/>
        <v>0.17856036158821526</v>
      </c>
      <c r="J101" s="17">
        <f t="shared" si="26"/>
        <v>8501.0604867812253</v>
      </c>
      <c r="K101" s="17">
        <f>SUM($J101:J$136)</f>
        <v>48591.23413686463</v>
      </c>
      <c r="L101" s="19">
        <f t="shared" si="27"/>
        <v>5.7159026467841114</v>
      </c>
      <c r="N101" s="20">
        <v>87</v>
      </c>
      <c r="O101" s="6">
        <f t="shared" si="21"/>
        <v>87</v>
      </c>
      <c r="P101" s="20">
        <f t="shared" si="28"/>
        <v>47608.889291935018</v>
      </c>
      <c r="Q101" s="20">
        <f t="shared" si="29"/>
        <v>47608.889291935018</v>
      </c>
      <c r="R101" s="5">
        <f t="shared" si="30"/>
        <v>47608.889291935018</v>
      </c>
      <c r="S101" s="5">
        <f t="shared" si="31"/>
        <v>404726047.57921064</v>
      </c>
      <c r="T101" s="20">
        <f>SUM(S101:$S$136)</f>
        <v>1559321248.834764</v>
      </c>
      <c r="U101" s="6">
        <f t="shared" si="32"/>
        <v>3.85278204395674</v>
      </c>
    </row>
    <row r="102" spans="1:21" ht="12.5">
      <c r="A102" s="13">
        <v>88</v>
      </c>
      <c r="B102" s="17">
        <f>Absterbeordnung!C96</f>
        <v>43194.144597938888</v>
      </c>
      <c r="C102" s="18">
        <f t="shared" si="22"/>
        <v>0.17505917802766199</v>
      </c>
      <c r="D102" s="17">
        <f t="shared" si="23"/>
        <v>7561.5314489231587</v>
      </c>
      <c r="E102" s="17">
        <f>SUM(D102:$D$136)</f>
        <v>40090.173650083409</v>
      </c>
      <c r="F102" s="19">
        <f t="shared" si="24"/>
        <v>5.3018590110859973</v>
      </c>
      <c r="G102" s="5"/>
      <c r="H102" s="17">
        <f>Absterbeordnung!C96</f>
        <v>43194.144597938888</v>
      </c>
      <c r="I102" s="18">
        <f t="shared" si="25"/>
        <v>0.17505917802766199</v>
      </c>
      <c r="J102" s="17">
        <f t="shared" si="26"/>
        <v>7561.5314489231587</v>
      </c>
      <c r="K102" s="17">
        <f>SUM($J102:J$136)</f>
        <v>40090.173650083409</v>
      </c>
      <c r="L102" s="19">
        <f t="shared" si="27"/>
        <v>5.3018590110859973</v>
      </c>
      <c r="N102" s="20">
        <v>88</v>
      </c>
      <c r="O102" s="6">
        <f t="shared" si="21"/>
        <v>88</v>
      </c>
      <c r="P102" s="20">
        <f t="shared" si="28"/>
        <v>43194.144597938888</v>
      </c>
      <c r="Q102" s="20">
        <f t="shared" si="29"/>
        <v>43194.144597938888</v>
      </c>
      <c r="R102" s="5">
        <f t="shared" si="30"/>
        <v>43194.144597938888</v>
      </c>
      <c r="S102" s="5">
        <f t="shared" si="31"/>
        <v>326613882.78664923</v>
      </c>
      <c r="T102" s="20">
        <f>SUM(S102:$S$136)</f>
        <v>1154595201.2555535</v>
      </c>
      <c r="U102" s="6">
        <f t="shared" si="32"/>
        <v>3.5350463103546592</v>
      </c>
    </row>
    <row r="103" spans="1:21" ht="12.5">
      <c r="A103" s="13">
        <v>89</v>
      </c>
      <c r="B103" s="17">
        <f>Absterbeordnung!C97</f>
        <v>38521.090189392424</v>
      </c>
      <c r="C103" s="18">
        <f t="shared" si="22"/>
        <v>0.17162664512515882</v>
      </c>
      <c r="D103" s="17">
        <f t="shared" si="23"/>
        <v>6611.2454757690903</v>
      </c>
      <c r="E103" s="17">
        <f>SUM(D103:$D$136)</f>
        <v>32528.642201160244</v>
      </c>
      <c r="F103" s="19">
        <f t="shared" si="24"/>
        <v>4.9201988218984063</v>
      </c>
      <c r="G103" s="5"/>
      <c r="H103" s="17">
        <f>Absterbeordnung!C97</f>
        <v>38521.090189392424</v>
      </c>
      <c r="I103" s="18">
        <f t="shared" si="25"/>
        <v>0.17162664512515882</v>
      </c>
      <c r="J103" s="17">
        <f t="shared" si="26"/>
        <v>6611.2454757690903</v>
      </c>
      <c r="K103" s="17">
        <f>SUM($J103:J$136)</f>
        <v>32528.642201160244</v>
      </c>
      <c r="L103" s="19">
        <f t="shared" si="27"/>
        <v>4.9201988218984063</v>
      </c>
      <c r="N103" s="20">
        <v>89</v>
      </c>
      <c r="O103" s="6">
        <f t="shared" si="21"/>
        <v>89</v>
      </c>
      <c r="P103" s="20">
        <f t="shared" si="28"/>
        <v>38521.090189392424</v>
      </c>
      <c r="Q103" s="20">
        <f t="shared" si="29"/>
        <v>38521.090189392424</v>
      </c>
      <c r="R103" s="5">
        <f t="shared" si="30"/>
        <v>38521.090189392424</v>
      </c>
      <c r="S103" s="5">
        <f t="shared" si="31"/>
        <v>254672383.23631373</v>
      </c>
      <c r="T103" s="20">
        <f>SUM(S103:$S$136)</f>
        <v>827981318.4689045</v>
      </c>
      <c r="U103" s="6">
        <f t="shared" si="32"/>
        <v>3.2511625640248951</v>
      </c>
    </row>
    <row r="104" spans="1:21" ht="12.5">
      <c r="A104" s="13">
        <v>90</v>
      </c>
      <c r="B104" s="17">
        <f>Absterbeordnung!C98</f>
        <v>33773.130143083807</v>
      </c>
      <c r="C104" s="18">
        <f t="shared" si="22"/>
        <v>0.16826141678937137</v>
      </c>
      <c r="D104" s="17">
        <f t="shared" si="23"/>
        <v>5682.7147272871061</v>
      </c>
      <c r="E104" s="17">
        <f>SUM(D104:$D$136)</f>
        <v>25917.396725391151</v>
      </c>
      <c r="F104" s="19">
        <f t="shared" si="24"/>
        <v>4.560742175028019</v>
      </c>
      <c r="G104" s="5"/>
      <c r="H104" s="17">
        <f>Absterbeordnung!C98</f>
        <v>33773.130143083807</v>
      </c>
      <c r="I104" s="18">
        <f t="shared" si="25"/>
        <v>0.16826141678937137</v>
      </c>
      <c r="J104" s="17">
        <f t="shared" si="26"/>
        <v>5682.7147272871061</v>
      </c>
      <c r="K104" s="17">
        <f>SUM($J104:J$136)</f>
        <v>25917.396725391151</v>
      </c>
      <c r="L104" s="19">
        <f t="shared" si="27"/>
        <v>4.560742175028019</v>
      </c>
      <c r="N104" s="20">
        <v>90</v>
      </c>
      <c r="O104" s="6">
        <f t="shared" si="21"/>
        <v>90</v>
      </c>
      <c r="P104" s="20">
        <f t="shared" si="28"/>
        <v>33773.130143083807</v>
      </c>
      <c r="Q104" s="20">
        <f t="shared" si="29"/>
        <v>33773.130143083807</v>
      </c>
      <c r="R104" s="5">
        <f t="shared" si="30"/>
        <v>33773.130143083807</v>
      </c>
      <c r="S104" s="5">
        <f t="shared" si="31"/>
        <v>191923064.05068642</v>
      </c>
      <c r="T104" s="20">
        <f>SUM(S104:$S$136)</f>
        <v>573308935.23259068</v>
      </c>
      <c r="U104" s="6">
        <f t="shared" si="32"/>
        <v>2.9871810252111293</v>
      </c>
    </row>
    <row r="105" spans="1:21" ht="12.5">
      <c r="A105" s="13">
        <v>91</v>
      </c>
      <c r="B105" s="17">
        <f>Absterbeordnung!C99</f>
        <v>28971.03855246797</v>
      </c>
      <c r="C105" s="18">
        <f t="shared" si="22"/>
        <v>0.16496217332291313</v>
      </c>
      <c r="D105" s="17">
        <f t="shared" si="23"/>
        <v>4779.1254830370199</v>
      </c>
      <c r="E105" s="17">
        <f>SUM(D105:$D$136)</f>
        <v>20234.681998104046</v>
      </c>
      <c r="F105" s="19">
        <f t="shared" si="24"/>
        <v>4.2339716899932478</v>
      </c>
      <c r="G105" s="5"/>
      <c r="H105" s="17">
        <f>Absterbeordnung!C99</f>
        <v>28971.03855246797</v>
      </c>
      <c r="I105" s="18">
        <f t="shared" si="25"/>
        <v>0.16496217332291313</v>
      </c>
      <c r="J105" s="17">
        <f t="shared" si="26"/>
        <v>4779.1254830370199</v>
      </c>
      <c r="K105" s="17">
        <f>SUM($J105:J$136)</f>
        <v>20234.681998104046</v>
      </c>
      <c r="L105" s="19">
        <f t="shared" si="27"/>
        <v>4.2339716899932478</v>
      </c>
      <c r="N105" s="20">
        <v>91</v>
      </c>
      <c r="O105" s="6">
        <f t="shared" si="21"/>
        <v>91</v>
      </c>
      <c r="P105" s="20">
        <f t="shared" si="28"/>
        <v>28971.03855246797</v>
      </c>
      <c r="Q105" s="20">
        <f t="shared" si="29"/>
        <v>28971.03855246797</v>
      </c>
      <c r="R105" s="5">
        <f t="shared" si="30"/>
        <v>28971.03855246797</v>
      </c>
      <c r="S105" s="5">
        <f t="shared" si="31"/>
        <v>138456228.61614761</v>
      </c>
      <c r="T105" s="20">
        <f>SUM(S105:$S$136)</f>
        <v>381385871.1819042</v>
      </c>
      <c r="U105" s="6">
        <f t="shared" si="32"/>
        <v>2.7545591483590695</v>
      </c>
    </row>
    <row r="106" spans="1:21" ht="12.5">
      <c r="A106" s="13">
        <v>92</v>
      </c>
      <c r="B106" s="17">
        <f>Absterbeordnung!C100</f>
        <v>24305.170940944045</v>
      </c>
      <c r="C106" s="18">
        <f t="shared" si="22"/>
        <v>0.16172762090481677</v>
      </c>
      <c r="D106" s="17">
        <f t="shared" si="23"/>
        <v>3930.8174719637668</v>
      </c>
      <c r="E106" s="17">
        <f>SUM(D106:$D$136)</f>
        <v>15455.556515067021</v>
      </c>
      <c r="F106" s="19">
        <f t="shared" si="24"/>
        <v>3.9318937155699825</v>
      </c>
      <c r="G106" s="5"/>
      <c r="H106" s="17">
        <f>Absterbeordnung!C100</f>
        <v>24305.170940944045</v>
      </c>
      <c r="I106" s="18">
        <f t="shared" si="25"/>
        <v>0.16172762090481677</v>
      </c>
      <c r="J106" s="17">
        <f t="shared" si="26"/>
        <v>3930.8174719637668</v>
      </c>
      <c r="K106" s="17">
        <f>SUM($J106:J$136)</f>
        <v>15455.556515067021</v>
      </c>
      <c r="L106" s="19">
        <f t="shared" si="27"/>
        <v>3.9318937155699825</v>
      </c>
      <c r="N106" s="20">
        <v>92</v>
      </c>
      <c r="O106" s="6">
        <f t="shared" si="21"/>
        <v>92</v>
      </c>
      <c r="P106" s="20">
        <f t="shared" si="28"/>
        <v>24305.170940944045</v>
      </c>
      <c r="Q106" s="20">
        <f t="shared" si="29"/>
        <v>24305.170940944045</v>
      </c>
      <c r="R106" s="5">
        <f t="shared" si="30"/>
        <v>24305.170940944045</v>
      </c>
      <c r="S106" s="5">
        <f t="shared" si="31"/>
        <v>95539190.593728885</v>
      </c>
      <c r="T106" s="20">
        <f>SUM(S106:$S$136)</f>
        <v>242929642.56575662</v>
      </c>
      <c r="U106" s="6">
        <f t="shared" si="32"/>
        <v>2.5427224268498496</v>
      </c>
    </row>
    <row r="107" spans="1:21" ht="12.5">
      <c r="A107" s="13">
        <v>93</v>
      </c>
      <c r="B107" s="17">
        <f>Absterbeordnung!C101</f>
        <v>19847.739001806098</v>
      </c>
      <c r="C107" s="18">
        <f t="shared" si="22"/>
        <v>0.15855649108315373</v>
      </c>
      <c r="D107" s="17">
        <f t="shared" si="23"/>
        <v>3146.9878520606312</v>
      </c>
      <c r="E107" s="17">
        <f>SUM(D107:$D$136)</f>
        <v>11524.739043103253</v>
      </c>
      <c r="F107" s="19">
        <f t="shared" si="24"/>
        <v>3.6621491994501705</v>
      </c>
      <c r="G107" s="5"/>
      <c r="H107" s="17">
        <f>Absterbeordnung!C101</f>
        <v>19847.739001806098</v>
      </c>
      <c r="I107" s="18">
        <f t="shared" si="25"/>
        <v>0.15855649108315373</v>
      </c>
      <c r="J107" s="17">
        <f t="shared" si="26"/>
        <v>3146.9878520606312</v>
      </c>
      <c r="K107" s="17">
        <f>SUM($J107:J$136)</f>
        <v>11524.739043103253</v>
      </c>
      <c r="L107" s="19">
        <f t="shared" si="27"/>
        <v>3.6621491994501705</v>
      </c>
      <c r="N107" s="20">
        <v>93</v>
      </c>
      <c r="O107" s="6">
        <f t="shared" si="21"/>
        <v>93</v>
      </c>
      <c r="P107" s="20">
        <f t="shared" si="28"/>
        <v>19847.739001806098</v>
      </c>
      <c r="Q107" s="20">
        <f t="shared" si="29"/>
        <v>19847.739001806098</v>
      </c>
      <c r="R107" s="5">
        <f t="shared" si="30"/>
        <v>19847.739001806098</v>
      </c>
      <c r="S107" s="5">
        <f t="shared" si="31"/>
        <v>62460593.529553778</v>
      </c>
      <c r="T107" s="20">
        <f>SUM(S107:$S$136)</f>
        <v>147390451.97202775</v>
      </c>
      <c r="U107" s="6">
        <f t="shared" si="32"/>
        <v>2.3597350528263656</v>
      </c>
    </row>
    <row r="108" spans="1:21" ht="12.5">
      <c r="A108" s="13">
        <v>94</v>
      </c>
      <c r="B108" s="17">
        <f>Absterbeordnung!C102</f>
        <v>15773.10937408372</v>
      </c>
      <c r="C108" s="18">
        <f t="shared" si="22"/>
        <v>0.15544754027760166</v>
      </c>
      <c r="D108" s="17">
        <f t="shared" si="23"/>
        <v>2451.8910547308956</v>
      </c>
      <c r="E108" s="17">
        <f>SUM(D108:$D$136)</f>
        <v>8377.7511910426219</v>
      </c>
      <c r="F108" s="19">
        <f t="shared" si="24"/>
        <v>3.4168529531024014</v>
      </c>
      <c r="G108" s="5"/>
      <c r="H108" s="17">
        <f>Absterbeordnung!C102</f>
        <v>15773.10937408372</v>
      </c>
      <c r="I108" s="18">
        <f t="shared" si="25"/>
        <v>0.15544754027760166</v>
      </c>
      <c r="J108" s="17">
        <f t="shared" si="26"/>
        <v>2451.8910547308956</v>
      </c>
      <c r="K108" s="17">
        <f>SUM($J108:J$136)</f>
        <v>8377.7511910426219</v>
      </c>
      <c r="L108" s="19">
        <f t="shared" si="27"/>
        <v>3.4168529531024014</v>
      </c>
      <c r="N108" s="20">
        <v>94</v>
      </c>
      <c r="O108" s="6">
        <f t="shared" si="21"/>
        <v>94</v>
      </c>
      <c r="P108" s="20">
        <f t="shared" si="28"/>
        <v>15773.10937408372</v>
      </c>
      <c r="Q108" s="20">
        <f t="shared" si="29"/>
        <v>15773.10937408372</v>
      </c>
      <c r="R108" s="5">
        <f t="shared" si="30"/>
        <v>15773.10937408372</v>
      </c>
      <c r="S108" s="5">
        <f t="shared" si="31"/>
        <v>38673945.779607907</v>
      </c>
      <c r="T108" s="20">
        <f>SUM(S108:$S$136)</f>
        <v>84929858.442473963</v>
      </c>
      <c r="U108" s="6">
        <f t="shared" si="32"/>
        <v>2.1960484437369199</v>
      </c>
    </row>
    <row r="109" spans="1:21" ht="12.5">
      <c r="A109" s="13">
        <v>95</v>
      </c>
      <c r="B109" s="17">
        <f>Absterbeordnung!C103</f>
        <v>12151.505356099309</v>
      </c>
      <c r="C109" s="18">
        <f t="shared" si="22"/>
        <v>0.15239954929176638</v>
      </c>
      <c r="D109" s="17">
        <f t="shared" si="23"/>
        <v>1851.8839394860199</v>
      </c>
      <c r="E109" s="17">
        <f>SUM(D109:$D$136)</f>
        <v>5925.8601363117295</v>
      </c>
      <c r="F109" s="19">
        <f t="shared" si="24"/>
        <v>3.1999090277527968</v>
      </c>
      <c r="G109" s="5"/>
      <c r="H109" s="17">
        <f>Absterbeordnung!C103</f>
        <v>12151.505356099309</v>
      </c>
      <c r="I109" s="18">
        <f t="shared" si="25"/>
        <v>0.15239954929176638</v>
      </c>
      <c r="J109" s="17">
        <f t="shared" si="26"/>
        <v>1851.8839394860199</v>
      </c>
      <c r="K109" s="17">
        <f>SUM($J109:J$136)</f>
        <v>5925.8601363117295</v>
      </c>
      <c r="L109" s="19">
        <f t="shared" si="27"/>
        <v>3.1999090277527968</v>
      </c>
      <c r="N109" s="20">
        <v>95</v>
      </c>
      <c r="O109" s="6">
        <f t="shared" si="21"/>
        <v>95</v>
      </c>
      <c r="P109" s="20">
        <f t="shared" si="28"/>
        <v>12151.505356099309</v>
      </c>
      <c r="Q109" s="20">
        <f t="shared" si="29"/>
        <v>12151.505356099309</v>
      </c>
      <c r="R109" s="5">
        <f t="shared" si="30"/>
        <v>12151.505356099309</v>
      </c>
      <c r="S109" s="5">
        <f t="shared" si="31"/>
        <v>22503177.609538663</v>
      </c>
      <c r="T109" s="20">
        <f>SUM(S109:$S$136)</f>
        <v>46255912.662866063</v>
      </c>
      <c r="U109" s="6">
        <f t="shared" si="32"/>
        <v>2.0555280443264632</v>
      </c>
    </row>
    <row r="110" spans="1:21" ht="12.5">
      <c r="A110" s="13">
        <v>96</v>
      </c>
      <c r="B110" s="17">
        <f>Absterbeordnung!C104</f>
        <v>9059.1595285760795</v>
      </c>
      <c r="C110" s="18">
        <f t="shared" si="22"/>
        <v>0.14941132283506506</v>
      </c>
      <c r="D110" s="17">
        <f t="shared" si="23"/>
        <v>1353.5410089384363</v>
      </c>
      <c r="E110" s="17">
        <f>SUM(D110:$D$136)</f>
        <v>4073.9761968257071</v>
      </c>
      <c r="F110" s="19">
        <f t="shared" si="24"/>
        <v>3.0098653605042012</v>
      </c>
      <c r="G110" s="5"/>
      <c r="H110" s="17">
        <f>Absterbeordnung!C104</f>
        <v>9059.1595285760795</v>
      </c>
      <c r="I110" s="18">
        <f t="shared" si="25"/>
        <v>0.14941132283506506</v>
      </c>
      <c r="J110" s="17">
        <f t="shared" si="26"/>
        <v>1353.5410089384363</v>
      </c>
      <c r="K110" s="17">
        <f>SUM($J110:J$136)</f>
        <v>4073.9761968257071</v>
      </c>
      <c r="L110" s="19">
        <f t="shared" si="27"/>
        <v>3.0098653605042012</v>
      </c>
      <c r="N110" s="20">
        <v>96</v>
      </c>
      <c r="O110" s="6">
        <f t="shared" ref="O110:O136" si="33">N110+$B$3</f>
        <v>96</v>
      </c>
      <c r="P110" s="20">
        <f t="shared" si="28"/>
        <v>9059.1595285760795</v>
      </c>
      <c r="Q110" s="20">
        <f t="shared" si="29"/>
        <v>9059.1595285760795</v>
      </c>
      <c r="R110" s="5">
        <f t="shared" si="30"/>
        <v>9059.1595285760795</v>
      </c>
      <c r="S110" s="5">
        <f t="shared" si="31"/>
        <v>12261943.928443115</v>
      </c>
      <c r="T110" s="20">
        <f>SUM(S110:$S$136)</f>
        <v>23752735.053327404</v>
      </c>
      <c r="U110" s="6">
        <f t="shared" si="32"/>
        <v>1.9371100693284007</v>
      </c>
    </row>
    <row r="111" spans="1:21" ht="12.5">
      <c r="A111" s="13">
        <v>97</v>
      </c>
      <c r="B111" s="17">
        <f>Absterbeordnung!C105</f>
        <v>6557.7467162670491</v>
      </c>
      <c r="C111" s="18">
        <f t="shared" ref="C111:C127" si="34">1/(((1+($B$5/100))^A111))</f>
        <v>0.14648168905398534</v>
      </c>
      <c r="D111" s="17">
        <f t="shared" ref="D111:D127" si="35">B111*C111</f>
        <v>960.58981538702335</v>
      </c>
      <c r="E111" s="17">
        <f>SUM(D111:$D$136)</f>
        <v>2720.4351878872708</v>
      </c>
      <c r="F111" s="19">
        <f t="shared" ref="F111:F127" si="36">E111/D111</f>
        <v>2.8320466699839022</v>
      </c>
      <c r="G111" s="5"/>
      <c r="H111" s="17">
        <f>Absterbeordnung!C105</f>
        <v>6557.7467162670491</v>
      </c>
      <c r="I111" s="18">
        <f t="shared" ref="I111:I127" si="37">1/(((1+($B$5/100))^A111))</f>
        <v>0.14648168905398534</v>
      </c>
      <c r="J111" s="17">
        <f t="shared" ref="J111:J127" si="38">H111*I111</f>
        <v>960.58981538702335</v>
      </c>
      <c r="K111" s="17">
        <f>SUM($J111:J$136)</f>
        <v>2720.4351878872708</v>
      </c>
      <c r="L111" s="19">
        <f t="shared" ref="L111:L127" si="39">K111/J111</f>
        <v>2.8320466699839022</v>
      </c>
      <c r="N111" s="20">
        <v>97</v>
      </c>
      <c r="O111" s="6">
        <f t="shared" si="33"/>
        <v>97</v>
      </c>
      <c r="P111" s="20">
        <f t="shared" si="28"/>
        <v>6557.7467162670491</v>
      </c>
      <c r="Q111" s="20">
        <f t="shared" si="29"/>
        <v>6557.7467162670491</v>
      </c>
      <c r="R111" s="5">
        <f t="shared" si="30"/>
        <v>6557.7467162670491</v>
      </c>
      <c r="S111" s="5">
        <f t="shared" ref="S111:S136" si="40">P111*R111*I111</f>
        <v>6299304.7075338233</v>
      </c>
      <c r="T111" s="20">
        <f>SUM(S111:$S$136)</f>
        <v>11490791.124884291</v>
      </c>
      <c r="U111" s="6">
        <f t="shared" ref="U111:U127" si="41">T111/S111</f>
        <v>1.82413641796714</v>
      </c>
    </row>
    <row r="112" spans="1:21" ht="12.5">
      <c r="A112" s="13">
        <v>98</v>
      </c>
      <c r="B112" s="17">
        <f>Absterbeordnung!C106</f>
        <v>4565.7651227568876</v>
      </c>
      <c r="C112" s="18">
        <f t="shared" si="34"/>
        <v>0.14360949907253467</v>
      </c>
      <c r="D112" s="17">
        <f t="shared" si="35"/>
        <v>655.68724216196642</v>
      </c>
      <c r="E112" s="17">
        <f>SUM(D112:$D$136)</f>
        <v>1759.845372500248</v>
      </c>
      <c r="F112" s="19">
        <f t="shared" si="36"/>
        <v>2.6839707399180033</v>
      </c>
      <c r="G112" s="5"/>
      <c r="H112" s="17">
        <f>Absterbeordnung!C106</f>
        <v>4565.7651227568876</v>
      </c>
      <c r="I112" s="18">
        <f t="shared" si="37"/>
        <v>0.14360949907253467</v>
      </c>
      <c r="J112" s="17">
        <f t="shared" si="38"/>
        <v>655.68724216196642</v>
      </c>
      <c r="K112" s="17">
        <f>SUM($J112:J$136)</f>
        <v>1759.845372500248</v>
      </c>
      <c r="L112" s="19">
        <f t="shared" si="39"/>
        <v>2.6839707399180033</v>
      </c>
      <c r="N112" s="20">
        <v>98</v>
      </c>
      <c r="O112" s="6">
        <f t="shared" si="33"/>
        <v>98</v>
      </c>
      <c r="P112" s="20">
        <f t="shared" si="28"/>
        <v>4565.7651227568876</v>
      </c>
      <c r="Q112" s="20">
        <f t="shared" si="29"/>
        <v>4565.7651227568876</v>
      </c>
      <c r="R112" s="5">
        <f t="shared" si="30"/>
        <v>4565.7651227568876</v>
      </c>
      <c r="S112" s="5">
        <f t="shared" si="40"/>
        <v>2993713.9416997558</v>
      </c>
      <c r="T112" s="20">
        <f>SUM(S112:$S$136)</f>
        <v>5191486.4173504617</v>
      </c>
      <c r="U112" s="6">
        <f t="shared" si="41"/>
        <v>1.7341290846255222</v>
      </c>
    </row>
    <row r="113" spans="1:21" ht="12.5">
      <c r="A113" s="13">
        <v>99</v>
      </c>
      <c r="B113" s="17">
        <f>Absterbeordnung!C107</f>
        <v>3061.7008840458379</v>
      </c>
      <c r="C113" s="18">
        <f t="shared" si="34"/>
        <v>0.14079362654170063</v>
      </c>
      <c r="D113" s="17">
        <f t="shared" si="35"/>
        <v>431.06797085074436</v>
      </c>
      <c r="E113" s="17">
        <f>SUM(D113:$D$136)</f>
        <v>1104.1581303382816</v>
      </c>
      <c r="F113" s="19">
        <f t="shared" si="36"/>
        <v>2.5614478574205926</v>
      </c>
      <c r="G113" s="5"/>
      <c r="H113" s="17">
        <f>Absterbeordnung!C107</f>
        <v>3061.7008840458379</v>
      </c>
      <c r="I113" s="18">
        <f t="shared" si="37"/>
        <v>0.14079362654170063</v>
      </c>
      <c r="J113" s="17">
        <f t="shared" si="38"/>
        <v>431.06797085074436</v>
      </c>
      <c r="K113" s="17">
        <f>SUM($J113:J$136)</f>
        <v>1104.1581303382816</v>
      </c>
      <c r="L113" s="19">
        <f t="shared" si="39"/>
        <v>2.5614478574205926</v>
      </c>
      <c r="N113" s="20">
        <v>99</v>
      </c>
      <c r="O113" s="6">
        <f t="shared" si="33"/>
        <v>99</v>
      </c>
      <c r="P113" s="20">
        <f t="shared" si="28"/>
        <v>3061.7008840458379</v>
      </c>
      <c r="Q113" s="20">
        <f t="shared" si="29"/>
        <v>3061.7008840458379</v>
      </c>
      <c r="R113" s="5">
        <f t="shared" si="30"/>
        <v>3061.7008840458379</v>
      </c>
      <c r="S113" s="5">
        <f t="shared" si="40"/>
        <v>1319801.1874375695</v>
      </c>
      <c r="T113" s="20">
        <f>SUM(S113:$S$136)</f>
        <v>2197772.4756507068</v>
      </c>
      <c r="U113" s="6">
        <f t="shared" si="41"/>
        <v>1.6652299577921603</v>
      </c>
    </row>
    <row r="114" spans="1:21" ht="12.5">
      <c r="A114" s="13">
        <v>100</v>
      </c>
      <c r="B114" s="17">
        <f>Absterbeordnung!C108</f>
        <v>1992.8243125442434</v>
      </c>
      <c r="C114" s="18">
        <f t="shared" si="34"/>
        <v>0.13803296719774574</v>
      </c>
      <c r="D114" s="17">
        <f t="shared" si="35"/>
        <v>275.07545296428975</v>
      </c>
      <c r="E114" s="17">
        <f>SUM(D114:$D$136)</f>
        <v>673.09015948753745</v>
      </c>
      <c r="F114" s="19">
        <f t="shared" si="36"/>
        <v>2.4469292051839968</v>
      </c>
      <c r="G114" s="5"/>
      <c r="H114" s="17">
        <f>Absterbeordnung!C108</f>
        <v>1992.8243125442434</v>
      </c>
      <c r="I114" s="18">
        <f t="shared" si="37"/>
        <v>0.13803296719774574</v>
      </c>
      <c r="J114" s="17">
        <f t="shared" si="38"/>
        <v>275.07545296428975</v>
      </c>
      <c r="K114" s="17">
        <f>SUM($J114:J$136)</f>
        <v>673.09015948753745</v>
      </c>
      <c r="L114" s="19">
        <f t="shared" si="39"/>
        <v>2.4469292051839968</v>
      </c>
      <c r="N114" s="20">
        <v>100</v>
      </c>
      <c r="O114" s="6">
        <f t="shared" si="33"/>
        <v>100</v>
      </c>
      <c r="P114" s="20">
        <f t="shared" si="28"/>
        <v>1992.8243125442434</v>
      </c>
      <c r="Q114" s="20">
        <f t="shared" si="29"/>
        <v>1992.8243125442434</v>
      </c>
      <c r="R114" s="5">
        <f t="shared" si="30"/>
        <v>1992.8243125442434</v>
      </c>
      <c r="S114" s="5">
        <f t="shared" si="40"/>
        <v>548177.05045135715</v>
      </c>
      <c r="T114" s="20">
        <f>SUM(S114:$S$136)</f>
        <v>877971.2882131373</v>
      </c>
      <c r="U114" s="6">
        <f t="shared" si="41"/>
        <v>1.6016199282517112</v>
      </c>
    </row>
    <row r="115" spans="1:21" ht="12.5">
      <c r="A115" s="13">
        <v>101</v>
      </c>
      <c r="B115" s="17">
        <f>Absterbeordnung!C109</f>
        <v>1257.8</v>
      </c>
      <c r="C115" s="18">
        <f t="shared" si="34"/>
        <v>0.13532643842916248</v>
      </c>
      <c r="D115" s="17">
        <f t="shared" si="35"/>
        <v>170.21359425620057</v>
      </c>
      <c r="E115" s="17">
        <f>SUM(D115:$D$136)</f>
        <v>398.01470652324747</v>
      </c>
      <c r="F115" s="19">
        <f t="shared" si="36"/>
        <v>2.3383250219378322</v>
      </c>
      <c r="G115" s="5"/>
      <c r="H115" s="17">
        <f>Absterbeordnung!C109</f>
        <v>1257.8</v>
      </c>
      <c r="I115" s="18">
        <f t="shared" si="37"/>
        <v>0.13532643842916248</v>
      </c>
      <c r="J115" s="17">
        <f t="shared" si="38"/>
        <v>170.21359425620057</v>
      </c>
      <c r="K115" s="17">
        <f>SUM($J115:J$136)</f>
        <v>398.01470652324747</v>
      </c>
      <c r="L115" s="19">
        <f t="shared" si="39"/>
        <v>2.3383250219378322</v>
      </c>
      <c r="N115" s="20">
        <v>101</v>
      </c>
      <c r="O115" s="6">
        <f t="shared" si="33"/>
        <v>101</v>
      </c>
      <c r="P115" s="20">
        <f t="shared" si="28"/>
        <v>1257.8</v>
      </c>
      <c r="Q115" s="20">
        <f t="shared" si="29"/>
        <v>1257.8</v>
      </c>
      <c r="R115" s="5">
        <f t="shared" si="30"/>
        <v>1257.8</v>
      </c>
      <c r="S115" s="5">
        <f t="shared" si="40"/>
        <v>214094.65885544906</v>
      </c>
      <c r="T115" s="20">
        <f>SUM(S115:$S$136)</f>
        <v>329794.23776178015</v>
      </c>
      <c r="U115" s="6">
        <f t="shared" si="41"/>
        <v>1.5404131963163468</v>
      </c>
    </row>
    <row r="116" spans="1:21" ht="12.5">
      <c r="A116" s="21">
        <v>102</v>
      </c>
      <c r="B116" s="17">
        <f>Absterbeordnung!C110</f>
        <v>765.7</v>
      </c>
      <c r="C116" s="18">
        <f t="shared" si="34"/>
        <v>0.13267297885212007</v>
      </c>
      <c r="D116" s="17">
        <f t="shared" si="35"/>
        <v>101.58769990706834</v>
      </c>
      <c r="E116" s="17">
        <f>SUM(D116:$D$136)</f>
        <v>227.80111226704696</v>
      </c>
      <c r="F116" s="19">
        <f t="shared" si="36"/>
        <v>2.2424084064846208</v>
      </c>
      <c r="G116" s="5"/>
      <c r="H116" s="17">
        <f>Absterbeordnung!C110</f>
        <v>765.7</v>
      </c>
      <c r="I116" s="18">
        <f t="shared" si="37"/>
        <v>0.13267297885212007</v>
      </c>
      <c r="J116" s="17">
        <f t="shared" si="38"/>
        <v>101.58769990706834</v>
      </c>
      <c r="K116" s="17">
        <f>SUM($J116:J$136)</f>
        <v>227.80111226704696</v>
      </c>
      <c r="L116" s="19">
        <f t="shared" si="39"/>
        <v>2.2424084064846208</v>
      </c>
      <c r="N116" s="6">
        <v>102</v>
      </c>
      <c r="O116" s="6">
        <f t="shared" si="33"/>
        <v>102</v>
      </c>
      <c r="P116" s="20">
        <f t="shared" si="28"/>
        <v>765.7</v>
      </c>
      <c r="Q116" s="20">
        <f t="shared" si="29"/>
        <v>765.7</v>
      </c>
      <c r="R116" s="5">
        <f t="shared" si="30"/>
        <v>765.7</v>
      </c>
      <c r="S116" s="5">
        <f t="shared" si="40"/>
        <v>77785.701818842237</v>
      </c>
      <c r="T116" s="20">
        <f>SUM(S116:$S$136)</f>
        <v>115699.57890633117</v>
      </c>
      <c r="U116" s="6">
        <f t="shared" si="41"/>
        <v>1.4874144759378509</v>
      </c>
    </row>
    <row r="117" spans="1:21" ht="12.5">
      <c r="A117" s="21">
        <v>103</v>
      </c>
      <c r="B117" s="17">
        <f>Absterbeordnung!C111</f>
        <v>449.6</v>
      </c>
      <c r="C117" s="18">
        <f t="shared" si="34"/>
        <v>0.13007154789423539</v>
      </c>
      <c r="D117" s="17">
        <f t="shared" si="35"/>
        <v>58.480167933248232</v>
      </c>
      <c r="E117" s="17">
        <f>SUM(D117:$D$136)</f>
        <v>126.21341235997858</v>
      </c>
      <c r="F117" s="19">
        <f t="shared" si="36"/>
        <v>2.1582258878607186</v>
      </c>
      <c r="G117" s="5"/>
      <c r="H117" s="17">
        <f>Absterbeordnung!C111</f>
        <v>449.6</v>
      </c>
      <c r="I117" s="18">
        <f t="shared" si="37"/>
        <v>0.13007154789423539</v>
      </c>
      <c r="J117" s="17">
        <f t="shared" si="38"/>
        <v>58.480167933248232</v>
      </c>
      <c r="K117" s="17">
        <f>SUM($J117:J$136)</f>
        <v>126.21341235997858</v>
      </c>
      <c r="L117" s="19">
        <f t="shared" si="39"/>
        <v>2.1582258878607186</v>
      </c>
      <c r="N117" s="6">
        <v>103</v>
      </c>
      <c r="O117" s="6">
        <f t="shared" si="33"/>
        <v>103</v>
      </c>
      <c r="P117" s="20">
        <f t="shared" si="28"/>
        <v>449.6</v>
      </c>
      <c r="Q117" s="20">
        <f t="shared" si="29"/>
        <v>449.6</v>
      </c>
      <c r="R117" s="5">
        <f t="shared" si="30"/>
        <v>449.6</v>
      </c>
      <c r="S117" s="5">
        <f t="shared" si="40"/>
        <v>26292.683502788408</v>
      </c>
      <c r="T117" s="20">
        <f>SUM(S117:$S$136)</f>
        <v>37913.87708748896</v>
      </c>
      <c r="U117" s="6">
        <f t="shared" si="41"/>
        <v>1.4419934383444768</v>
      </c>
    </row>
    <row r="118" spans="1:21" ht="12.5">
      <c r="A118" s="21">
        <v>104</v>
      </c>
      <c r="B118" s="17">
        <f>Absterbeordnung!C112</f>
        <v>254.9</v>
      </c>
      <c r="C118" s="18">
        <f t="shared" si="34"/>
        <v>0.12752112538650526</v>
      </c>
      <c r="D118" s="17">
        <f t="shared" si="35"/>
        <v>32.505134861020188</v>
      </c>
      <c r="E118" s="17">
        <f>SUM(D118:$D$136)</f>
        <v>67.733244426730352</v>
      </c>
      <c r="F118" s="19">
        <f t="shared" si="36"/>
        <v>2.0837706016705484</v>
      </c>
      <c r="G118" s="5"/>
      <c r="H118" s="17">
        <f>Absterbeordnung!C112</f>
        <v>254.9</v>
      </c>
      <c r="I118" s="18">
        <f t="shared" si="37"/>
        <v>0.12752112538650526</v>
      </c>
      <c r="J118" s="17">
        <f t="shared" si="38"/>
        <v>32.505134861020188</v>
      </c>
      <c r="K118" s="17">
        <f>SUM($J118:J$136)</f>
        <v>67.733244426730352</v>
      </c>
      <c r="L118" s="19">
        <f t="shared" si="39"/>
        <v>2.0837706016705484</v>
      </c>
      <c r="N118" s="6">
        <v>104</v>
      </c>
      <c r="O118" s="6">
        <f t="shared" si="33"/>
        <v>104</v>
      </c>
      <c r="P118" s="20">
        <f t="shared" si="28"/>
        <v>254.9</v>
      </c>
      <c r="Q118" s="20">
        <f t="shared" si="29"/>
        <v>254.9</v>
      </c>
      <c r="R118" s="5">
        <f t="shared" si="30"/>
        <v>254.9</v>
      </c>
      <c r="S118" s="5">
        <f t="shared" si="40"/>
        <v>8285.5588760740466</v>
      </c>
      <c r="T118" s="20">
        <f>SUM(S118:$S$136)</f>
        <v>11621.193584700533</v>
      </c>
      <c r="U118" s="6">
        <f t="shared" si="41"/>
        <v>1.4025841537688781</v>
      </c>
    </row>
    <row r="119" spans="1:21" ht="12.5">
      <c r="A119" s="21">
        <v>105</v>
      </c>
      <c r="B119" s="17">
        <f>Absterbeordnung!C113</f>
        <v>139.6</v>
      </c>
      <c r="C119" s="18">
        <f t="shared" si="34"/>
        <v>0.12502071116324046</v>
      </c>
      <c r="D119" s="17">
        <f t="shared" si="35"/>
        <v>17.452891278388368</v>
      </c>
      <c r="E119" s="17">
        <f>SUM(D119:$D$136)</f>
        <v>35.228109565710177</v>
      </c>
      <c r="F119" s="19">
        <f t="shared" si="36"/>
        <v>2.0184684018133185</v>
      </c>
      <c r="G119" s="5"/>
      <c r="H119" s="17">
        <f>Absterbeordnung!C113</f>
        <v>139.6</v>
      </c>
      <c r="I119" s="18">
        <f t="shared" si="37"/>
        <v>0.12502071116324046</v>
      </c>
      <c r="J119" s="17">
        <f t="shared" si="38"/>
        <v>17.452891278388368</v>
      </c>
      <c r="K119" s="17">
        <f>SUM($J119:J$136)</f>
        <v>35.228109565710177</v>
      </c>
      <c r="L119" s="19">
        <f t="shared" si="39"/>
        <v>2.0184684018133185</v>
      </c>
      <c r="N119" s="6">
        <v>105</v>
      </c>
      <c r="O119" s="6">
        <f t="shared" si="33"/>
        <v>105</v>
      </c>
      <c r="P119" s="20">
        <f t="shared" si="28"/>
        <v>139.6</v>
      </c>
      <c r="Q119" s="20">
        <f t="shared" si="29"/>
        <v>139.6</v>
      </c>
      <c r="R119" s="5">
        <f t="shared" si="30"/>
        <v>139.6</v>
      </c>
      <c r="S119" s="5">
        <f t="shared" si="40"/>
        <v>2436.4236224630163</v>
      </c>
      <c r="T119" s="20">
        <f>SUM(S119:$S$136)</f>
        <v>3335.6347086264877</v>
      </c>
      <c r="U119" s="6">
        <f t="shared" si="41"/>
        <v>1.3690700902228348</v>
      </c>
    </row>
    <row r="120" spans="1:21" ht="12.5">
      <c r="A120" s="21">
        <v>106</v>
      </c>
      <c r="B120" s="17">
        <f>Absterbeordnung!C114</f>
        <v>74</v>
      </c>
      <c r="C120" s="18">
        <f t="shared" si="34"/>
        <v>0.12256932466984359</v>
      </c>
      <c r="D120" s="17">
        <f t="shared" si="35"/>
        <v>9.0701300255684263</v>
      </c>
      <c r="E120" s="17">
        <f>SUM(D120:$D$136)</f>
        <v>17.775218287321806</v>
      </c>
      <c r="F120" s="19">
        <f t="shared" si="36"/>
        <v>1.9597534144730004</v>
      </c>
      <c r="G120" s="5"/>
      <c r="H120" s="17">
        <f>Absterbeordnung!C114</f>
        <v>74</v>
      </c>
      <c r="I120" s="18">
        <f t="shared" si="37"/>
        <v>0.12256932466984359</v>
      </c>
      <c r="J120" s="17">
        <f t="shared" si="38"/>
        <v>9.0701300255684263</v>
      </c>
      <c r="K120" s="17">
        <f>SUM($J120:J$136)</f>
        <v>17.775218287321806</v>
      </c>
      <c r="L120" s="19">
        <f t="shared" si="39"/>
        <v>1.9597534144730004</v>
      </c>
      <c r="N120" s="6">
        <v>106</v>
      </c>
      <c r="O120" s="6">
        <f t="shared" si="33"/>
        <v>106</v>
      </c>
      <c r="P120" s="20">
        <f t="shared" si="28"/>
        <v>74</v>
      </c>
      <c r="Q120" s="20">
        <f t="shared" si="29"/>
        <v>74</v>
      </c>
      <c r="R120" s="5">
        <f t="shared" si="30"/>
        <v>74</v>
      </c>
      <c r="S120" s="5">
        <f t="shared" si="40"/>
        <v>671.18962189206354</v>
      </c>
      <c r="T120" s="20">
        <f>SUM(S120:$S$136)</f>
        <v>899.21108616347203</v>
      </c>
      <c r="U120" s="6">
        <f t="shared" si="41"/>
        <v>1.3397273390917797</v>
      </c>
    </row>
    <row r="121" spans="1:21" ht="12.5">
      <c r="A121" s="21">
        <v>107</v>
      </c>
      <c r="B121" s="17">
        <f>Absterbeordnung!C115</f>
        <v>38</v>
      </c>
      <c r="C121" s="18">
        <f t="shared" si="34"/>
        <v>0.12016600457827803</v>
      </c>
      <c r="D121" s="17">
        <f t="shared" si="35"/>
        <v>4.5663081739745648</v>
      </c>
      <c r="E121" s="17">
        <f>SUM(D121:$D$136)</f>
        <v>8.705088261753378</v>
      </c>
      <c r="F121" s="19">
        <f t="shared" si="36"/>
        <v>1.9063733611690017</v>
      </c>
      <c r="G121" s="5"/>
      <c r="H121" s="17">
        <f>Absterbeordnung!C115</f>
        <v>38</v>
      </c>
      <c r="I121" s="18">
        <f t="shared" si="37"/>
        <v>0.12016600457827803</v>
      </c>
      <c r="J121" s="17">
        <f t="shared" si="38"/>
        <v>4.5663081739745648</v>
      </c>
      <c r="K121" s="17">
        <f>SUM($J121:J$136)</f>
        <v>8.705088261753378</v>
      </c>
      <c r="L121" s="19">
        <f t="shared" si="39"/>
        <v>1.9063733611690017</v>
      </c>
      <c r="N121" s="6">
        <v>107</v>
      </c>
      <c r="O121" s="6">
        <f t="shared" si="33"/>
        <v>107</v>
      </c>
      <c r="P121" s="20">
        <f t="shared" si="28"/>
        <v>38</v>
      </c>
      <c r="Q121" s="20">
        <f t="shared" si="29"/>
        <v>38</v>
      </c>
      <c r="R121" s="5">
        <f t="shared" si="30"/>
        <v>38</v>
      </c>
      <c r="S121" s="5">
        <f t="shared" si="40"/>
        <v>173.51971061103347</v>
      </c>
      <c r="T121" s="20">
        <f>SUM(S121:$S$136)</f>
        <v>228.02146427140843</v>
      </c>
      <c r="U121" s="6">
        <f t="shared" si="41"/>
        <v>1.3140954619417708</v>
      </c>
    </row>
    <row r="122" spans="1:21" ht="12.5">
      <c r="A122" s="21">
        <v>108</v>
      </c>
      <c r="B122" s="17">
        <f>Absterbeordnung!C116</f>
        <v>18.899999999999999</v>
      </c>
      <c r="C122" s="18">
        <f t="shared" si="34"/>
        <v>0.11780980841007649</v>
      </c>
      <c r="D122" s="17">
        <f t="shared" si="35"/>
        <v>2.2266053789504454</v>
      </c>
      <c r="E122" s="17">
        <f>SUM(D122:$D$136)</f>
        <v>4.1387800877788132</v>
      </c>
      <c r="F122" s="19">
        <f t="shared" si="36"/>
        <v>1.8587847343338897</v>
      </c>
      <c r="G122" s="5"/>
      <c r="H122" s="17">
        <f>Absterbeordnung!C116</f>
        <v>18.899999999999999</v>
      </c>
      <c r="I122" s="18">
        <f t="shared" si="37"/>
        <v>0.11780980841007649</v>
      </c>
      <c r="J122" s="17">
        <f t="shared" si="38"/>
        <v>2.2266053789504454</v>
      </c>
      <c r="K122" s="17">
        <f>SUM($J122:J$136)</f>
        <v>4.1387800877788132</v>
      </c>
      <c r="L122" s="19">
        <f t="shared" si="39"/>
        <v>1.8587847343338897</v>
      </c>
      <c r="N122" s="6">
        <v>108</v>
      </c>
      <c r="O122" s="6">
        <f t="shared" si="33"/>
        <v>108</v>
      </c>
      <c r="P122" s="20">
        <f t="shared" si="28"/>
        <v>18.899999999999999</v>
      </c>
      <c r="Q122" s="20">
        <f t="shared" si="29"/>
        <v>18.899999999999999</v>
      </c>
      <c r="R122" s="5">
        <f t="shared" si="30"/>
        <v>18.899999999999999</v>
      </c>
      <c r="S122" s="5">
        <f t="shared" si="40"/>
        <v>42.08284166216341</v>
      </c>
      <c r="T122" s="20">
        <f>SUM(S122:$S$136)</f>
        <v>54.501753660374945</v>
      </c>
      <c r="U122" s="6">
        <f t="shared" si="41"/>
        <v>1.2951063071716793</v>
      </c>
    </row>
    <row r="123" spans="1:21" ht="12.5">
      <c r="A123" s="21">
        <v>109</v>
      </c>
      <c r="B123" s="17">
        <f>Absterbeordnung!C117</f>
        <v>9.1999999999999993</v>
      </c>
      <c r="C123" s="18">
        <f t="shared" si="34"/>
        <v>0.11549981216674166</v>
      </c>
      <c r="D123" s="17">
        <f t="shared" si="35"/>
        <v>1.0625982719340232</v>
      </c>
      <c r="E123" s="17">
        <f>SUM(D123:$D$136)</f>
        <v>1.9121747088283676</v>
      </c>
      <c r="F123" s="19">
        <f t="shared" si="36"/>
        <v>1.7995274030966</v>
      </c>
      <c r="G123" s="5"/>
      <c r="H123" s="17">
        <f>Absterbeordnung!C117</f>
        <v>9.1999999999999993</v>
      </c>
      <c r="I123" s="18">
        <f t="shared" si="37"/>
        <v>0.11549981216674166</v>
      </c>
      <c r="J123" s="17">
        <f t="shared" si="38"/>
        <v>1.0625982719340232</v>
      </c>
      <c r="K123" s="17">
        <f>SUM($J123:J$136)</f>
        <v>1.9121747088283676</v>
      </c>
      <c r="L123" s="19">
        <f t="shared" si="39"/>
        <v>1.7995274030966</v>
      </c>
      <c r="N123" s="6">
        <v>109</v>
      </c>
      <c r="O123" s="6">
        <f t="shared" si="33"/>
        <v>109</v>
      </c>
      <c r="P123" s="20">
        <f t="shared" si="28"/>
        <v>9.1999999999999993</v>
      </c>
      <c r="Q123" s="20">
        <f t="shared" si="29"/>
        <v>9.1999999999999993</v>
      </c>
      <c r="R123" s="5">
        <f t="shared" si="30"/>
        <v>9.1999999999999993</v>
      </c>
      <c r="S123" s="5">
        <f t="shared" si="40"/>
        <v>9.7759041017930119</v>
      </c>
      <c r="T123" s="20">
        <f>SUM(S123:$S$136)</f>
        <v>12.418911998211536</v>
      </c>
      <c r="U123" s="6">
        <f t="shared" si="41"/>
        <v>1.2703594336541995</v>
      </c>
    </row>
    <row r="124" spans="1:21" ht="12.5">
      <c r="A124" s="21">
        <v>110</v>
      </c>
      <c r="B124" s="17">
        <f>Absterbeordnung!C118</f>
        <v>4.3</v>
      </c>
      <c r="C124" s="18">
        <f t="shared" si="34"/>
        <v>0.11323510996739378</v>
      </c>
      <c r="D124" s="17">
        <f t="shared" si="35"/>
        <v>0.48691097285979323</v>
      </c>
      <c r="E124" s="17">
        <f>SUM(D124:$D$136)</f>
        <v>0.84957643689434448</v>
      </c>
      <c r="F124" s="19">
        <f t="shared" si="36"/>
        <v>1.7448291048043012</v>
      </c>
      <c r="G124" s="5"/>
      <c r="H124" s="17">
        <f>Absterbeordnung!C118</f>
        <v>4.3</v>
      </c>
      <c r="I124" s="18">
        <f t="shared" si="37"/>
        <v>0.11323510996739378</v>
      </c>
      <c r="J124" s="17">
        <f t="shared" si="38"/>
        <v>0.48691097285979323</v>
      </c>
      <c r="K124" s="17">
        <f>SUM($J124:J$136)</f>
        <v>0.84957643689434448</v>
      </c>
      <c r="L124" s="19">
        <f t="shared" si="39"/>
        <v>1.7448291048043012</v>
      </c>
      <c r="N124" s="6">
        <v>110</v>
      </c>
      <c r="O124" s="6">
        <f t="shared" si="33"/>
        <v>110</v>
      </c>
      <c r="P124" s="20">
        <f t="shared" si="28"/>
        <v>4.3</v>
      </c>
      <c r="Q124" s="20">
        <f t="shared" si="29"/>
        <v>4.3</v>
      </c>
      <c r="R124" s="5">
        <f t="shared" si="30"/>
        <v>4.3</v>
      </c>
      <c r="S124" s="5">
        <f t="shared" si="40"/>
        <v>2.0937171832971107</v>
      </c>
      <c r="T124" s="20">
        <f>SUM(S124:$S$136)</f>
        <v>2.6430078964185251</v>
      </c>
      <c r="U124" s="6">
        <f t="shared" si="41"/>
        <v>1.2623519152937415</v>
      </c>
    </row>
    <row r="125" spans="1:21" ht="12.5">
      <c r="A125" s="21">
        <v>111</v>
      </c>
      <c r="B125" s="17">
        <f>Absterbeordnung!C119</f>
        <v>2</v>
      </c>
      <c r="C125" s="18">
        <f t="shared" si="34"/>
        <v>0.11101481369352335</v>
      </c>
      <c r="D125" s="17">
        <f t="shared" si="35"/>
        <v>0.22202962738704671</v>
      </c>
      <c r="E125" s="17">
        <f>SUM(D125:$D$136)</f>
        <v>0.3626654640345513</v>
      </c>
      <c r="F125" s="19">
        <f t="shared" si="36"/>
        <v>1.6334102268358324</v>
      </c>
      <c r="G125" s="25"/>
      <c r="H125" s="17">
        <f>Absterbeordnung!C119</f>
        <v>2</v>
      </c>
      <c r="I125" s="18">
        <f t="shared" si="37"/>
        <v>0.11101481369352335</v>
      </c>
      <c r="J125" s="17">
        <f t="shared" si="38"/>
        <v>0.22202962738704671</v>
      </c>
      <c r="K125" s="17">
        <f>SUM($J125:J$136)</f>
        <v>0.3626654640345513</v>
      </c>
      <c r="L125" s="19">
        <f t="shared" si="39"/>
        <v>1.6334102268358324</v>
      </c>
      <c r="N125" s="6">
        <v>111</v>
      </c>
      <c r="O125" s="6">
        <f t="shared" si="33"/>
        <v>111</v>
      </c>
      <c r="P125" s="20">
        <f t="shared" si="28"/>
        <v>2</v>
      </c>
      <c r="Q125" s="20">
        <f t="shared" si="29"/>
        <v>2</v>
      </c>
      <c r="R125" s="5">
        <f t="shared" si="30"/>
        <v>2</v>
      </c>
      <c r="S125" s="5">
        <f t="shared" si="40"/>
        <v>0.44405925477409341</v>
      </c>
      <c r="T125" s="20">
        <f>SUM(S125:$S$136)</f>
        <v>0.54929071312141431</v>
      </c>
      <c r="U125" s="6">
        <f t="shared" si="41"/>
        <v>1.2369761630142251</v>
      </c>
    </row>
    <row r="126" spans="1:21" ht="12.5">
      <c r="A126" s="21">
        <v>112</v>
      </c>
      <c r="B126" s="17">
        <f>Absterbeordnung!C120</f>
        <v>0.9</v>
      </c>
      <c r="C126" s="18">
        <f t="shared" si="34"/>
        <v>0.10883805264070914</v>
      </c>
      <c r="D126" s="17">
        <f t="shared" si="35"/>
        <v>9.7954247376638229E-2</v>
      </c>
      <c r="E126" s="17">
        <f>SUM(D126:$D$136)</f>
        <v>0.14063583664750456</v>
      </c>
      <c r="F126" s="19">
        <f t="shared" si="36"/>
        <v>1.4357298474945535</v>
      </c>
      <c r="G126" s="5"/>
      <c r="H126" s="17">
        <f>Absterbeordnung!C120</f>
        <v>0.9</v>
      </c>
      <c r="I126" s="18">
        <f t="shared" si="37"/>
        <v>0.10883805264070914</v>
      </c>
      <c r="J126" s="17">
        <f t="shared" si="38"/>
        <v>9.7954247376638229E-2</v>
      </c>
      <c r="K126" s="17">
        <f>SUM($J126:J$136)</f>
        <v>0.14063583664750456</v>
      </c>
      <c r="L126" s="19">
        <f t="shared" si="39"/>
        <v>1.4357298474945535</v>
      </c>
      <c r="N126" s="6">
        <v>112</v>
      </c>
      <c r="O126" s="6">
        <f t="shared" si="33"/>
        <v>112</v>
      </c>
      <c r="P126" s="20">
        <f t="shared" si="28"/>
        <v>0.9</v>
      </c>
      <c r="Q126" s="20">
        <f t="shared" si="29"/>
        <v>0.9</v>
      </c>
      <c r="R126" s="5">
        <f t="shared" si="30"/>
        <v>0.9</v>
      </c>
      <c r="S126" s="5">
        <f t="shared" si="40"/>
        <v>8.8158822638974413E-2</v>
      </c>
      <c r="T126" s="20">
        <f>SUM(S126:$S$136)</f>
        <v>0.10523145834732095</v>
      </c>
      <c r="U126" s="6">
        <f t="shared" si="41"/>
        <v>1.1936577099975794</v>
      </c>
    </row>
    <row r="127" spans="1:21" ht="12.5">
      <c r="A127" s="21">
        <v>113</v>
      </c>
      <c r="B127" s="17">
        <f>Absterbeordnung!C121</f>
        <v>0.4</v>
      </c>
      <c r="C127" s="18">
        <f t="shared" si="34"/>
        <v>0.10670397317716583</v>
      </c>
      <c r="D127" s="17">
        <f t="shared" si="35"/>
        <v>4.2681589270866335E-2</v>
      </c>
      <c r="E127" s="17">
        <f>SUM(D127:$D$136)</f>
        <v>4.2681589270866335E-2</v>
      </c>
      <c r="F127" s="19">
        <f t="shared" si="36"/>
        <v>1</v>
      </c>
      <c r="G127" s="27"/>
      <c r="H127" s="17">
        <f>Absterbeordnung!C121</f>
        <v>0.4</v>
      </c>
      <c r="I127" s="18">
        <f t="shared" si="37"/>
        <v>0.10670397317716583</v>
      </c>
      <c r="J127" s="17">
        <f t="shared" si="38"/>
        <v>4.2681589270866335E-2</v>
      </c>
      <c r="K127" s="17">
        <f>SUM($J127:J$136)</f>
        <v>4.2681589270866335E-2</v>
      </c>
      <c r="L127" s="19">
        <f t="shared" si="39"/>
        <v>1</v>
      </c>
      <c r="N127" s="6">
        <v>113</v>
      </c>
      <c r="O127" s="6">
        <f t="shared" si="33"/>
        <v>113</v>
      </c>
      <c r="P127" s="20">
        <f t="shared" si="28"/>
        <v>0.4</v>
      </c>
      <c r="Q127" s="20">
        <f t="shared" si="29"/>
        <v>0.4</v>
      </c>
      <c r="R127" s="5">
        <f t="shared" si="30"/>
        <v>0.4</v>
      </c>
      <c r="S127" s="5">
        <f t="shared" si="40"/>
        <v>1.7072635708346537E-2</v>
      </c>
      <c r="T127" s="20">
        <f>SUM(S127:$S$136)</f>
        <v>1.7072635708346537E-2</v>
      </c>
      <c r="U127" s="6">
        <f t="shared" si="41"/>
        <v>1</v>
      </c>
    </row>
    <row r="128" spans="1:21" ht="12.5">
      <c r="A128" s="21">
        <v>114</v>
      </c>
      <c r="B128" s="17">
        <f>Absterbeordnung!C122</f>
        <v>0</v>
      </c>
      <c r="C128" s="18">
        <f t="shared" ref="C128:C134" si="42">1/(((1+($B$5/100))^A128))</f>
        <v>0.10461173840898609</v>
      </c>
      <c r="D128" s="17">
        <f t="shared" ref="D128:D134" si="43">B128*C128</f>
        <v>0</v>
      </c>
      <c r="E128" s="17">
        <f>SUM(D128:$D$136)</f>
        <v>0</v>
      </c>
      <c r="F128" s="19" t="e">
        <f t="shared" ref="F128:F134" si="44">E128/D128</f>
        <v>#DIV/0!</v>
      </c>
      <c r="G128" s="27"/>
      <c r="H128" s="17">
        <f>Absterbeordnung!C122</f>
        <v>0</v>
      </c>
      <c r="I128" s="18">
        <f t="shared" ref="I128:I134" si="45">1/(((1+($B$5/100))^A128))</f>
        <v>0.10461173840898609</v>
      </c>
      <c r="J128" s="17">
        <f t="shared" ref="J128:J134" si="46">H128*I128</f>
        <v>0</v>
      </c>
      <c r="K128" s="17">
        <f>SUM($J128:J$136)</f>
        <v>0</v>
      </c>
      <c r="L128" s="19" t="e">
        <f t="shared" ref="L128:L134" si="47">K128/J128</f>
        <v>#DIV/0!</v>
      </c>
      <c r="N128" s="6">
        <v>114</v>
      </c>
      <c r="O128" s="6">
        <f t="shared" si="33"/>
        <v>114</v>
      </c>
      <c r="P128" s="20">
        <f t="shared" ref="P128:P134" si="48">B128</f>
        <v>0</v>
      </c>
      <c r="Q128" s="20">
        <f t="shared" ref="Q128:Q134" si="49">B128</f>
        <v>0</v>
      </c>
      <c r="R128" s="5">
        <f t="shared" si="30"/>
        <v>0</v>
      </c>
      <c r="S128" s="5">
        <f t="shared" si="40"/>
        <v>0</v>
      </c>
      <c r="T128" s="20">
        <f>SUM(S128:$S$136)</f>
        <v>0</v>
      </c>
      <c r="U128" s="6" t="e">
        <f t="shared" ref="U128:U134" si="50">T128/S128</f>
        <v>#DIV/0!</v>
      </c>
    </row>
    <row r="129" spans="1:21" ht="12.5">
      <c r="A129" s="21">
        <v>115</v>
      </c>
      <c r="B129" s="17">
        <f>Absterbeordnung!C123</f>
        <v>0</v>
      </c>
      <c r="C129" s="18">
        <f t="shared" si="42"/>
        <v>0.10256052785194716</v>
      </c>
      <c r="D129" s="17">
        <f t="shared" si="43"/>
        <v>0</v>
      </c>
      <c r="E129" s="17">
        <f>SUM(D129:$D$136)</f>
        <v>0</v>
      </c>
      <c r="F129" s="19" t="e">
        <f t="shared" si="44"/>
        <v>#DIV/0!</v>
      </c>
      <c r="G129" s="27"/>
      <c r="H129" s="17">
        <f>Absterbeordnung!C123</f>
        <v>0</v>
      </c>
      <c r="I129" s="18">
        <f t="shared" si="45"/>
        <v>0.10256052785194716</v>
      </c>
      <c r="J129" s="17">
        <f t="shared" si="46"/>
        <v>0</v>
      </c>
      <c r="K129" s="17">
        <f>SUM($J129:J$136)</f>
        <v>0</v>
      </c>
      <c r="L129" s="19" t="e">
        <f t="shared" si="47"/>
        <v>#DIV/0!</v>
      </c>
      <c r="N129" s="6">
        <v>115</v>
      </c>
      <c r="O129" s="6">
        <f t="shared" si="33"/>
        <v>115</v>
      </c>
      <c r="P129" s="20">
        <f t="shared" si="48"/>
        <v>0</v>
      </c>
      <c r="Q129" s="20">
        <f t="shared" si="49"/>
        <v>0</v>
      </c>
      <c r="R129" s="5">
        <f t="shared" si="30"/>
        <v>0</v>
      </c>
      <c r="S129" s="5">
        <f t="shared" si="40"/>
        <v>0</v>
      </c>
      <c r="T129" s="20">
        <f>SUM(S129:$S$136)</f>
        <v>0</v>
      </c>
      <c r="U129" s="6" t="e">
        <f t="shared" si="50"/>
        <v>#DIV/0!</v>
      </c>
    </row>
    <row r="130" spans="1:21" ht="12.5">
      <c r="A130" s="21">
        <v>116</v>
      </c>
      <c r="B130" s="17">
        <f>Absterbeordnung!C124</f>
        <v>0</v>
      </c>
      <c r="C130" s="18">
        <f t="shared" si="42"/>
        <v>0.1005495371097521</v>
      </c>
      <c r="D130" s="17">
        <f t="shared" si="43"/>
        <v>0</v>
      </c>
      <c r="E130" s="17">
        <f>SUM(D130:$D$136)</f>
        <v>0</v>
      </c>
      <c r="F130" s="19" t="e">
        <f t="shared" si="44"/>
        <v>#DIV/0!</v>
      </c>
      <c r="G130" s="27"/>
      <c r="H130" s="17">
        <f>Absterbeordnung!C124</f>
        <v>0</v>
      </c>
      <c r="I130" s="18">
        <f t="shared" si="45"/>
        <v>0.1005495371097521</v>
      </c>
      <c r="J130" s="17">
        <f t="shared" si="46"/>
        <v>0</v>
      </c>
      <c r="K130" s="17">
        <f>SUM($J130:J$136)</f>
        <v>0</v>
      </c>
      <c r="L130" s="19" t="e">
        <f t="shared" si="47"/>
        <v>#DIV/0!</v>
      </c>
      <c r="N130" s="6">
        <v>116</v>
      </c>
      <c r="O130" s="6">
        <f t="shared" si="33"/>
        <v>116</v>
      </c>
      <c r="P130" s="20">
        <f t="shared" si="48"/>
        <v>0</v>
      </c>
      <c r="Q130" s="20">
        <f t="shared" si="49"/>
        <v>0</v>
      </c>
      <c r="R130" s="5">
        <f t="shared" si="30"/>
        <v>0</v>
      </c>
      <c r="S130" s="5">
        <f t="shared" si="40"/>
        <v>0</v>
      </c>
      <c r="T130" s="20">
        <f>SUM(S130:$S$136)</f>
        <v>0</v>
      </c>
      <c r="U130" s="6" t="e">
        <f t="shared" si="50"/>
        <v>#DIV/0!</v>
      </c>
    </row>
    <row r="131" spans="1:21" ht="12.5">
      <c r="A131" s="21">
        <v>117</v>
      </c>
      <c r="B131" s="17">
        <f>Absterbeordnung!C125</f>
        <v>0</v>
      </c>
      <c r="C131" s="18">
        <f t="shared" si="42"/>
        <v>9.8577977558580526E-2</v>
      </c>
      <c r="D131" s="17">
        <f t="shared" si="43"/>
        <v>0</v>
      </c>
      <c r="E131" s="17">
        <f>SUM(D131:$D$136)</f>
        <v>0</v>
      </c>
      <c r="F131" s="19" t="e">
        <f t="shared" si="44"/>
        <v>#DIV/0!</v>
      </c>
      <c r="G131" s="27"/>
      <c r="H131" s="17">
        <f>Absterbeordnung!C125</f>
        <v>0</v>
      </c>
      <c r="I131" s="18">
        <f t="shared" si="45"/>
        <v>9.8577977558580526E-2</v>
      </c>
      <c r="J131" s="17">
        <f t="shared" si="46"/>
        <v>0</v>
      </c>
      <c r="K131" s="17">
        <f>SUM($J131:J$136)</f>
        <v>0</v>
      </c>
      <c r="L131" s="19" t="e">
        <f t="shared" si="47"/>
        <v>#DIV/0!</v>
      </c>
      <c r="N131" s="6">
        <v>117</v>
      </c>
      <c r="O131" s="6">
        <f t="shared" si="33"/>
        <v>117</v>
      </c>
      <c r="P131" s="20">
        <f t="shared" si="48"/>
        <v>0</v>
      </c>
      <c r="Q131" s="20">
        <f t="shared" si="49"/>
        <v>0</v>
      </c>
      <c r="R131" s="5">
        <f t="shared" si="30"/>
        <v>0</v>
      </c>
      <c r="S131" s="5">
        <f t="shared" si="40"/>
        <v>0</v>
      </c>
      <c r="T131" s="20">
        <f>SUM(S131:$S$136)</f>
        <v>0</v>
      </c>
      <c r="U131" s="6" t="e">
        <f t="shared" si="50"/>
        <v>#DIV/0!</v>
      </c>
    </row>
    <row r="132" spans="1:21" ht="12.5">
      <c r="A132" s="21">
        <v>118</v>
      </c>
      <c r="B132" s="17">
        <f>Absterbeordnung!C126</f>
        <v>0</v>
      </c>
      <c r="C132" s="18">
        <f t="shared" si="42"/>
        <v>9.6645076037824032E-2</v>
      </c>
      <c r="D132" s="17">
        <f t="shared" si="43"/>
        <v>0</v>
      </c>
      <c r="E132" s="17">
        <f>SUM(D132:$D$136)</f>
        <v>0</v>
      </c>
      <c r="F132" s="19" t="e">
        <f t="shared" si="44"/>
        <v>#DIV/0!</v>
      </c>
      <c r="G132" s="27"/>
      <c r="H132" s="17">
        <f>Absterbeordnung!C126</f>
        <v>0</v>
      </c>
      <c r="I132" s="18">
        <f t="shared" si="45"/>
        <v>9.6645076037824032E-2</v>
      </c>
      <c r="J132" s="17">
        <f t="shared" si="46"/>
        <v>0</v>
      </c>
      <c r="K132" s="17">
        <f>SUM($J132:J$136)</f>
        <v>0</v>
      </c>
      <c r="L132" s="19" t="e">
        <f t="shared" si="47"/>
        <v>#DIV/0!</v>
      </c>
      <c r="N132" s="6">
        <v>118</v>
      </c>
      <c r="O132" s="6">
        <f t="shared" si="33"/>
        <v>118</v>
      </c>
      <c r="P132" s="20">
        <f t="shared" si="48"/>
        <v>0</v>
      </c>
      <c r="Q132" s="20">
        <f t="shared" si="49"/>
        <v>0</v>
      </c>
      <c r="R132" s="5">
        <f t="shared" si="30"/>
        <v>0</v>
      </c>
      <c r="S132" s="5">
        <f t="shared" si="40"/>
        <v>0</v>
      </c>
      <c r="T132" s="20">
        <f>SUM(S132:$S$136)</f>
        <v>0</v>
      </c>
      <c r="U132" s="6" t="e">
        <f t="shared" si="50"/>
        <v>#DIV/0!</v>
      </c>
    </row>
    <row r="133" spans="1:21" ht="12.5">
      <c r="A133" s="21">
        <v>119</v>
      </c>
      <c r="B133" s="17">
        <f>Absterbeordnung!C127</f>
        <v>0</v>
      </c>
      <c r="C133" s="18">
        <f t="shared" si="42"/>
        <v>9.4750074546886331E-2</v>
      </c>
      <c r="D133" s="17">
        <f t="shared" si="43"/>
        <v>0</v>
      </c>
      <c r="E133" s="17">
        <f>SUM(D133:$D$136)</f>
        <v>0</v>
      </c>
      <c r="F133" s="19" t="e">
        <f t="shared" si="44"/>
        <v>#DIV/0!</v>
      </c>
      <c r="G133" s="27"/>
      <c r="H133" s="17">
        <f>Absterbeordnung!C127</f>
        <v>0</v>
      </c>
      <c r="I133" s="18">
        <f t="shared" si="45"/>
        <v>9.4750074546886331E-2</v>
      </c>
      <c r="J133" s="17">
        <f t="shared" si="46"/>
        <v>0</v>
      </c>
      <c r="K133" s="17">
        <f>SUM($J133:J$136)</f>
        <v>0</v>
      </c>
      <c r="L133" s="19" t="e">
        <f t="shared" si="47"/>
        <v>#DIV/0!</v>
      </c>
      <c r="N133" s="6">
        <v>119</v>
      </c>
      <c r="O133" s="6">
        <f t="shared" si="33"/>
        <v>119</v>
      </c>
      <c r="P133" s="20">
        <f t="shared" si="48"/>
        <v>0</v>
      </c>
      <c r="Q133" s="20">
        <f t="shared" si="49"/>
        <v>0</v>
      </c>
      <c r="R133" s="5">
        <f t="shared" si="30"/>
        <v>0</v>
      </c>
      <c r="S133" s="5">
        <f t="shared" si="40"/>
        <v>0</v>
      </c>
      <c r="T133" s="20">
        <f>SUM(S133:$S$136)</f>
        <v>0</v>
      </c>
      <c r="U133" s="6" t="e">
        <f t="shared" si="50"/>
        <v>#DIV/0!</v>
      </c>
    </row>
    <row r="134" spans="1:21" ht="12.5">
      <c r="A134" s="21">
        <v>120</v>
      </c>
      <c r="B134" s="17">
        <f>Absterbeordnung!C128</f>
        <v>0</v>
      </c>
      <c r="C134" s="18">
        <f t="shared" si="42"/>
        <v>9.2892229947927757E-2</v>
      </c>
      <c r="D134" s="17">
        <f t="shared" si="43"/>
        <v>0</v>
      </c>
      <c r="E134" s="17">
        <f>SUM(D134:$D$136)</f>
        <v>0</v>
      </c>
      <c r="F134" s="19" t="e">
        <f t="shared" si="44"/>
        <v>#DIV/0!</v>
      </c>
      <c r="G134" s="27"/>
      <c r="H134" s="17">
        <f>Absterbeordnung!C128</f>
        <v>0</v>
      </c>
      <c r="I134" s="18">
        <f t="shared" si="45"/>
        <v>9.2892229947927757E-2</v>
      </c>
      <c r="J134" s="17">
        <f t="shared" si="46"/>
        <v>0</v>
      </c>
      <c r="K134" s="17">
        <f>SUM($J134:J$136)</f>
        <v>0</v>
      </c>
      <c r="L134" s="19" t="e">
        <f t="shared" si="47"/>
        <v>#DIV/0!</v>
      </c>
      <c r="N134" s="6">
        <v>120</v>
      </c>
      <c r="O134" s="6">
        <f t="shared" si="33"/>
        <v>120</v>
      </c>
      <c r="P134" s="20">
        <f t="shared" si="48"/>
        <v>0</v>
      </c>
      <c r="Q134" s="20">
        <f t="shared" si="49"/>
        <v>0</v>
      </c>
      <c r="R134" s="5">
        <f t="shared" si="30"/>
        <v>0</v>
      </c>
      <c r="S134" s="5">
        <f t="shared" si="40"/>
        <v>0</v>
      </c>
      <c r="T134" s="20">
        <f>SUM(S134:$S$136)</f>
        <v>0</v>
      </c>
      <c r="U134" s="6" t="e">
        <f t="shared" si="50"/>
        <v>#DIV/0!</v>
      </c>
    </row>
    <row r="135" spans="1:21" ht="12.5">
      <c r="A135" s="21">
        <v>121</v>
      </c>
      <c r="B135" s="17">
        <f>Absterbeordnung!C129</f>
        <v>0</v>
      </c>
      <c r="C135" s="18">
        <f>1/(((1+($B$5/100))^A135))</f>
        <v>9.1070813674438977E-2</v>
      </c>
      <c r="D135" s="17">
        <f>B135*C135</f>
        <v>0</v>
      </c>
      <c r="E135" s="17">
        <f>SUM(D135:$D$136)</f>
        <v>0</v>
      </c>
      <c r="F135" s="19" t="e">
        <f>E135/D135</f>
        <v>#DIV/0!</v>
      </c>
      <c r="G135" s="27"/>
      <c r="H135" s="17">
        <f>Absterbeordnung!C129</f>
        <v>0</v>
      </c>
      <c r="I135" s="18">
        <f>1/(((1+($B$5/100))^A135))</f>
        <v>9.1070813674438977E-2</v>
      </c>
      <c r="J135" s="17">
        <f>H135*I135</f>
        <v>0</v>
      </c>
      <c r="K135" s="17">
        <f>SUM($J135:J$136)</f>
        <v>0</v>
      </c>
      <c r="L135" s="19" t="e">
        <f>K135/J135</f>
        <v>#DIV/0!</v>
      </c>
      <c r="N135" s="6">
        <v>121</v>
      </c>
      <c r="O135" s="6">
        <f t="shared" si="33"/>
        <v>121</v>
      </c>
      <c r="P135" s="20">
        <f>B135</f>
        <v>0</v>
      </c>
      <c r="Q135" s="20">
        <f>B135</f>
        <v>0</v>
      </c>
      <c r="R135" s="5">
        <f t="shared" si="30"/>
        <v>0</v>
      </c>
      <c r="S135" s="5">
        <f t="shared" si="40"/>
        <v>0</v>
      </c>
      <c r="T135" s="20">
        <f>SUM(S135:$S$136)</f>
        <v>0</v>
      </c>
      <c r="U135" s="6" t="e">
        <f>T135/S135</f>
        <v>#DIV/0!</v>
      </c>
    </row>
    <row r="136" spans="1:21" ht="12.5">
      <c r="A136" s="21">
        <v>122</v>
      </c>
      <c r="B136" s="17">
        <f>Absterbeordnung!C130</f>
        <v>0</v>
      </c>
      <c r="C136" s="18">
        <f>1/(((1+($B$5/100))^A136))</f>
        <v>8.9285111445528406E-2</v>
      </c>
      <c r="D136" s="17">
        <f>B136*C136</f>
        <v>0</v>
      </c>
      <c r="E136" s="17">
        <f>SUM(D136:$D$136)</f>
        <v>0</v>
      </c>
      <c r="F136" s="19" t="e">
        <f>E136/D136</f>
        <v>#DIV/0!</v>
      </c>
      <c r="G136" s="27"/>
      <c r="H136" s="17">
        <f>Absterbeordnung!C130</f>
        <v>0</v>
      </c>
      <c r="I136" s="18">
        <f>1/(((1+($B$5/100))^A136))</f>
        <v>8.9285111445528406E-2</v>
      </c>
      <c r="J136" s="17">
        <f>H136*I136</f>
        <v>0</v>
      </c>
      <c r="K136" s="17">
        <f>SUM($J136:J$136)</f>
        <v>0</v>
      </c>
      <c r="L136" s="19" t="e">
        <f>K136/J136</f>
        <v>#DIV/0!</v>
      </c>
      <c r="N136" s="6">
        <v>122</v>
      </c>
      <c r="O136" s="6">
        <f t="shared" si="33"/>
        <v>122</v>
      </c>
      <c r="P136" s="20">
        <f>B136</f>
        <v>0</v>
      </c>
      <c r="Q136" s="20">
        <f>B136</f>
        <v>0</v>
      </c>
      <c r="R136" s="5">
        <f t="shared" si="30"/>
        <v>0</v>
      </c>
      <c r="S136" s="5">
        <f t="shared" si="40"/>
        <v>0</v>
      </c>
      <c r="T136" s="20">
        <f>SUM(S136:$S$136)</f>
        <v>0</v>
      </c>
      <c r="U136" s="6" t="e">
        <f>T136/S136</f>
        <v>#DIV/0!</v>
      </c>
    </row>
    <row r="137" spans="1:21">
      <c r="B137" s="29"/>
      <c r="D137" s="29"/>
      <c r="E137" s="29"/>
      <c r="G137" s="29"/>
      <c r="H137" s="29"/>
      <c r="J137" s="29"/>
      <c r="K137" s="29"/>
    </row>
    <row r="138" spans="1:21">
      <c r="B138" s="29"/>
      <c r="D138" s="29"/>
      <c r="E138" s="29"/>
      <c r="G138" s="29"/>
      <c r="H138" s="29"/>
      <c r="J138" s="29"/>
      <c r="K138" s="29"/>
    </row>
    <row r="139" spans="1:21">
      <c r="B139" s="29"/>
      <c r="D139" s="29"/>
      <c r="E139" s="29"/>
      <c r="G139" s="29"/>
      <c r="H139" s="29"/>
      <c r="J139" s="29"/>
      <c r="K139" s="29"/>
    </row>
    <row r="140" spans="1:21">
      <c r="B140" s="29"/>
      <c r="D140" s="29"/>
      <c r="E140" s="29"/>
      <c r="G140" s="29"/>
      <c r="H140" s="29"/>
      <c r="J140" s="29"/>
      <c r="K140" s="29"/>
    </row>
    <row r="141" spans="1:21">
      <c r="B141" s="29"/>
      <c r="D141" s="29"/>
      <c r="E141" s="29"/>
      <c r="G141" s="29"/>
      <c r="H141" s="29"/>
      <c r="J141" s="29"/>
      <c r="K141" s="29"/>
    </row>
    <row r="142" spans="1:21">
      <c r="B142" s="29"/>
      <c r="D142" s="29"/>
      <c r="E142" s="29"/>
      <c r="G142" s="29"/>
      <c r="H142" s="29"/>
      <c r="J142" s="29"/>
      <c r="K142" s="29"/>
    </row>
    <row r="143" spans="1:21">
      <c r="B143" s="29"/>
      <c r="D143" s="29"/>
      <c r="E143" s="29"/>
      <c r="G143" s="29"/>
      <c r="H143" s="29"/>
      <c r="J143" s="29"/>
      <c r="K143" s="29"/>
    </row>
    <row r="144" spans="1:21">
      <c r="B144" s="29"/>
      <c r="D144" s="29"/>
      <c r="E144" s="29"/>
      <c r="G144" s="29"/>
      <c r="H144" s="29"/>
      <c r="J144" s="29"/>
      <c r="K144" s="29"/>
    </row>
    <row r="145" spans="2:11">
      <c r="B145" s="29"/>
      <c r="D145" s="29"/>
      <c r="E145" s="29"/>
      <c r="G145" s="29"/>
      <c r="H145" s="29"/>
      <c r="J145" s="29"/>
      <c r="K145" s="29"/>
    </row>
    <row r="146" spans="2:11">
      <c r="B146" s="29"/>
      <c r="D146" s="29"/>
      <c r="E146" s="29"/>
      <c r="G146" s="29"/>
      <c r="H146" s="29"/>
      <c r="J146" s="29"/>
      <c r="K146" s="29"/>
    </row>
    <row r="147" spans="2:11">
      <c r="B147" s="29"/>
      <c r="D147" s="29"/>
      <c r="E147" s="29"/>
      <c r="G147" s="29"/>
      <c r="H147" s="29"/>
      <c r="J147" s="29"/>
      <c r="K147" s="29"/>
    </row>
    <row r="148" spans="2:11">
      <c r="B148" s="29"/>
      <c r="D148" s="29"/>
      <c r="E148" s="29"/>
      <c r="G148" s="29"/>
      <c r="H148" s="29"/>
      <c r="J148" s="29"/>
      <c r="K148" s="29"/>
    </row>
    <row r="149" spans="2:11">
      <c r="B149" s="29"/>
      <c r="D149" s="29"/>
      <c r="E149" s="29"/>
      <c r="G149" s="29"/>
      <c r="H149" s="29"/>
      <c r="J149" s="29"/>
      <c r="K149" s="29"/>
    </row>
    <row r="150" spans="2:11">
      <c r="B150" s="29"/>
      <c r="D150" s="29"/>
      <c r="E150" s="29"/>
      <c r="G150" s="29"/>
      <c r="H150" s="29"/>
      <c r="J150" s="29"/>
      <c r="K150" s="29"/>
    </row>
    <row r="151" spans="2:11">
      <c r="B151" s="29"/>
      <c r="D151" s="29"/>
      <c r="E151" s="29"/>
      <c r="G151" s="29"/>
      <c r="H151" s="29"/>
      <c r="J151" s="29"/>
      <c r="K151" s="29"/>
    </row>
    <row r="152" spans="2:11">
      <c r="B152" s="29"/>
      <c r="D152" s="29"/>
      <c r="E152" s="29"/>
      <c r="G152" s="29"/>
      <c r="H152" s="29"/>
      <c r="J152" s="29"/>
      <c r="K152" s="29"/>
    </row>
    <row r="153" spans="2:11">
      <c r="B153" s="29"/>
      <c r="D153" s="29"/>
      <c r="E153" s="29"/>
      <c r="G153" s="29"/>
      <c r="H153" s="29"/>
      <c r="J153" s="29"/>
      <c r="K153" s="29"/>
    </row>
    <row r="154" spans="2:11">
      <c r="B154" s="29"/>
      <c r="D154" s="29"/>
      <c r="E154" s="29"/>
      <c r="G154" s="29"/>
      <c r="H154" s="29"/>
      <c r="J154" s="29"/>
      <c r="K154" s="29"/>
    </row>
    <row r="155" spans="2:11">
      <c r="B155" s="29"/>
      <c r="D155" s="29"/>
      <c r="E155" s="29"/>
      <c r="G155" s="29"/>
      <c r="H155" s="29"/>
      <c r="J155" s="29"/>
      <c r="K155" s="29"/>
    </row>
    <row r="156" spans="2:11">
      <c r="B156" s="29"/>
      <c r="D156" s="29"/>
      <c r="E156" s="29"/>
      <c r="G156" s="29"/>
      <c r="H156" s="29"/>
      <c r="J156" s="29"/>
      <c r="K156" s="29"/>
    </row>
    <row r="157" spans="2:11">
      <c r="B157" s="29"/>
      <c r="D157" s="29"/>
      <c r="E157" s="29"/>
      <c r="G157" s="29"/>
      <c r="H157" s="29"/>
      <c r="J157" s="29"/>
      <c r="K157" s="29"/>
    </row>
    <row r="158" spans="2:11">
      <c r="B158" s="29"/>
      <c r="D158" s="29"/>
      <c r="E158" s="29"/>
      <c r="G158" s="29"/>
      <c r="H158" s="29"/>
      <c r="J158" s="29"/>
      <c r="K158" s="29"/>
    </row>
    <row r="159" spans="2:11">
      <c r="B159" s="29"/>
      <c r="D159" s="29"/>
      <c r="E159" s="29"/>
      <c r="G159" s="29"/>
      <c r="H159" s="29"/>
      <c r="J159" s="29"/>
      <c r="K159" s="29"/>
    </row>
    <row r="160" spans="2:11">
      <c r="B160" s="29"/>
      <c r="D160" s="29"/>
      <c r="E160" s="29"/>
      <c r="G160" s="29"/>
      <c r="H160" s="29"/>
      <c r="J160" s="29"/>
      <c r="K160" s="29"/>
    </row>
    <row r="161" spans="2:11">
      <c r="B161" s="29"/>
      <c r="D161" s="29"/>
      <c r="E161" s="29"/>
      <c r="G161" s="29"/>
      <c r="H161" s="29"/>
      <c r="J161" s="29"/>
      <c r="K161" s="29"/>
    </row>
    <row r="162" spans="2:11">
      <c r="B162" s="29"/>
      <c r="D162" s="29"/>
      <c r="E162" s="29"/>
      <c r="G162" s="29"/>
      <c r="H162" s="29"/>
      <c r="J162" s="29"/>
      <c r="K162" s="29"/>
    </row>
    <row r="163" spans="2:11">
      <c r="B163" s="29"/>
      <c r="D163" s="29"/>
      <c r="E163" s="29"/>
      <c r="G163" s="29"/>
      <c r="H163" s="29"/>
      <c r="J163" s="29"/>
      <c r="K163" s="29"/>
    </row>
    <row r="164" spans="2:11">
      <c r="B164" s="29"/>
      <c r="D164" s="29"/>
      <c r="E164" s="29"/>
      <c r="G164" s="29"/>
      <c r="H164" s="29"/>
      <c r="J164" s="29"/>
      <c r="K164" s="29"/>
    </row>
    <row r="165" spans="2:11">
      <c r="B165" s="29"/>
      <c r="D165" s="29"/>
      <c r="E165" s="29"/>
      <c r="G165" s="29"/>
      <c r="H165" s="29"/>
      <c r="J165" s="29"/>
      <c r="K165" s="29"/>
    </row>
    <row r="166" spans="2:11">
      <c r="B166" s="29"/>
      <c r="D166" s="29"/>
      <c r="E166" s="29"/>
      <c r="G166" s="29"/>
      <c r="H166" s="29"/>
      <c r="J166" s="29"/>
      <c r="K166" s="29"/>
    </row>
    <row r="167" spans="2:11">
      <c r="B167" s="29"/>
      <c r="D167" s="29"/>
      <c r="E167" s="29"/>
      <c r="G167" s="29"/>
      <c r="H167" s="29"/>
      <c r="J167" s="29"/>
      <c r="K167" s="29"/>
    </row>
    <row r="168" spans="2:11">
      <c r="B168" s="29"/>
      <c r="D168" s="29"/>
      <c r="E168" s="29"/>
      <c r="G168" s="29"/>
      <c r="H168" s="29"/>
      <c r="J168" s="29"/>
      <c r="K168" s="29"/>
    </row>
    <row r="169" spans="2:11">
      <c r="B169" s="29"/>
      <c r="D169" s="29"/>
      <c r="E169" s="29"/>
      <c r="G169" s="29"/>
      <c r="H169" s="29"/>
      <c r="J169" s="29"/>
      <c r="K169" s="29"/>
    </row>
    <row r="170" spans="2:11">
      <c r="B170" s="29"/>
      <c r="D170" s="29"/>
      <c r="E170" s="29"/>
      <c r="G170" s="29"/>
      <c r="H170" s="29"/>
      <c r="J170" s="29"/>
      <c r="K170" s="29"/>
    </row>
    <row r="171" spans="2:11">
      <c r="B171" s="29"/>
      <c r="D171" s="29"/>
      <c r="E171" s="29"/>
      <c r="G171" s="29"/>
      <c r="H171" s="29"/>
      <c r="J171" s="29"/>
      <c r="K171" s="29"/>
    </row>
    <row r="172" spans="2:11">
      <c r="B172" s="29"/>
      <c r="D172" s="29"/>
      <c r="E172" s="29"/>
      <c r="G172" s="29"/>
      <c r="H172" s="29"/>
      <c r="J172" s="29"/>
      <c r="K172" s="29"/>
    </row>
    <row r="173" spans="2:11">
      <c r="B173" s="29"/>
      <c r="D173" s="29"/>
      <c r="E173" s="29"/>
      <c r="G173" s="29"/>
      <c r="H173" s="29"/>
      <c r="J173" s="29"/>
      <c r="K173" s="29"/>
    </row>
    <row r="174" spans="2:11">
      <c r="B174" s="29"/>
      <c r="D174" s="29"/>
      <c r="E174" s="29"/>
      <c r="G174" s="29"/>
      <c r="H174" s="29"/>
      <c r="J174" s="29"/>
      <c r="K174" s="29"/>
    </row>
    <row r="175" spans="2:11">
      <c r="B175" s="29"/>
      <c r="D175" s="29"/>
      <c r="E175" s="29"/>
      <c r="G175" s="29"/>
      <c r="H175" s="29"/>
      <c r="J175" s="29"/>
      <c r="K175" s="29"/>
    </row>
    <row r="176" spans="2:11">
      <c r="B176" s="29"/>
      <c r="D176" s="29"/>
      <c r="E176" s="29"/>
      <c r="G176" s="29"/>
      <c r="H176" s="29"/>
      <c r="J176" s="29"/>
      <c r="K176" s="29"/>
    </row>
    <row r="177" spans="2:11">
      <c r="B177" s="29"/>
      <c r="D177" s="29"/>
      <c r="E177" s="29"/>
      <c r="G177" s="29"/>
      <c r="H177" s="29"/>
      <c r="J177" s="29"/>
      <c r="K177" s="29"/>
    </row>
    <row r="178" spans="2:11">
      <c r="B178" s="29"/>
      <c r="D178" s="29"/>
      <c r="E178" s="29"/>
      <c r="G178" s="29"/>
      <c r="H178" s="29"/>
      <c r="J178" s="29"/>
      <c r="K178" s="29"/>
    </row>
    <row r="179" spans="2:11">
      <c r="B179" s="29"/>
      <c r="D179" s="29"/>
      <c r="E179" s="29"/>
      <c r="G179" s="29"/>
      <c r="H179" s="29"/>
      <c r="J179" s="29"/>
      <c r="K179" s="29"/>
    </row>
    <row r="180" spans="2:11">
      <c r="B180" s="29"/>
      <c r="D180" s="29"/>
      <c r="E180" s="29"/>
      <c r="G180" s="29"/>
      <c r="H180" s="29"/>
      <c r="J180" s="29"/>
      <c r="K180" s="29"/>
    </row>
    <row r="181" spans="2:11">
      <c r="B181" s="29"/>
      <c r="D181" s="29"/>
      <c r="E181" s="29"/>
      <c r="G181" s="29"/>
      <c r="H181" s="29"/>
      <c r="J181" s="29"/>
      <c r="K181" s="29"/>
    </row>
    <row r="182" spans="2:11">
      <c r="B182" s="29"/>
      <c r="D182" s="29"/>
      <c r="E182" s="29"/>
      <c r="G182" s="29"/>
      <c r="H182" s="29"/>
      <c r="J182" s="29"/>
      <c r="K182" s="29"/>
    </row>
    <row r="183" spans="2:11">
      <c r="B183" s="29"/>
      <c r="D183" s="29"/>
      <c r="E183" s="29"/>
      <c r="G183" s="29"/>
      <c r="H183" s="29"/>
      <c r="J183" s="29"/>
      <c r="K183" s="29"/>
    </row>
    <row r="184" spans="2:11">
      <c r="B184" s="29"/>
      <c r="D184" s="29"/>
      <c r="E184" s="29"/>
      <c r="G184" s="29"/>
      <c r="H184" s="29"/>
      <c r="J184" s="29"/>
      <c r="K184" s="29"/>
    </row>
    <row r="185" spans="2:11">
      <c r="B185" s="29"/>
      <c r="D185" s="29"/>
      <c r="E185" s="29"/>
      <c r="G185" s="29"/>
      <c r="H185" s="29"/>
      <c r="J185" s="29"/>
      <c r="K185" s="29"/>
    </row>
    <row r="186" spans="2:11">
      <c r="B186" s="29"/>
      <c r="D186" s="29"/>
      <c r="E186" s="29"/>
      <c r="G186" s="29"/>
      <c r="H186" s="29"/>
      <c r="J186" s="29"/>
      <c r="K186" s="29"/>
    </row>
    <row r="187" spans="2:11">
      <c r="B187" s="29"/>
      <c r="D187" s="29"/>
      <c r="E187" s="29"/>
      <c r="G187" s="29"/>
      <c r="H187" s="29"/>
      <c r="J187" s="29"/>
      <c r="K187" s="29"/>
    </row>
    <row r="188" spans="2:11">
      <c r="B188" s="29"/>
      <c r="D188" s="29"/>
      <c r="E188" s="29"/>
      <c r="G188" s="29"/>
      <c r="H188" s="29"/>
      <c r="J188" s="29"/>
      <c r="K188" s="29"/>
    </row>
    <row r="189" spans="2:11">
      <c r="B189" s="29"/>
      <c r="D189" s="29"/>
      <c r="E189" s="29"/>
      <c r="G189" s="29"/>
      <c r="H189" s="29"/>
      <c r="J189" s="29"/>
      <c r="K189" s="29"/>
    </row>
    <row r="190" spans="2:11">
      <c r="B190" s="29"/>
      <c r="D190" s="29"/>
      <c r="E190" s="29"/>
      <c r="G190" s="29"/>
      <c r="H190" s="29"/>
      <c r="J190" s="29"/>
      <c r="K190" s="29"/>
    </row>
    <row r="191" spans="2:11">
      <c r="B191" s="29"/>
      <c r="D191" s="29"/>
      <c r="E191" s="29"/>
      <c r="G191" s="29"/>
      <c r="H191" s="29"/>
      <c r="J191" s="29"/>
      <c r="K191" s="29"/>
    </row>
    <row r="192" spans="2:11">
      <c r="B192" s="29"/>
      <c r="D192" s="29"/>
      <c r="E192" s="29"/>
      <c r="G192" s="29"/>
      <c r="H192" s="29"/>
      <c r="J192" s="29"/>
      <c r="K192" s="29"/>
    </row>
    <row r="193" spans="2:11">
      <c r="B193" s="29"/>
      <c r="D193" s="29"/>
      <c r="E193" s="29"/>
      <c r="G193" s="29"/>
      <c r="H193" s="29"/>
      <c r="J193" s="29"/>
      <c r="K193" s="29"/>
    </row>
    <row r="194" spans="2:11">
      <c r="B194" s="29"/>
      <c r="D194" s="29"/>
      <c r="E194" s="29"/>
      <c r="G194" s="29"/>
      <c r="H194" s="29"/>
      <c r="J194" s="29"/>
      <c r="K194" s="29"/>
    </row>
    <row r="195" spans="2:11">
      <c r="B195" s="29"/>
      <c r="D195" s="29"/>
      <c r="E195" s="29"/>
      <c r="G195" s="29"/>
      <c r="H195" s="29"/>
      <c r="J195" s="29"/>
      <c r="K195" s="29"/>
    </row>
    <row r="196" spans="2:11">
      <c r="B196" s="29"/>
      <c r="D196" s="29"/>
      <c r="E196" s="29"/>
      <c r="G196" s="29"/>
      <c r="H196" s="29"/>
      <c r="J196" s="29"/>
      <c r="K196" s="29"/>
    </row>
    <row r="197" spans="2:11">
      <c r="B197" s="29"/>
      <c r="D197" s="29"/>
      <c r="E197" s="29"/>
      <c r="G197" s="29"/>
      <c r="H197" s="29"/>
      <c r="J197" s="29"/>
      <c r="K197" s="29"/>
    </row>
    <row r="198" spans="2:11">
      <c r="B198" s="29"/>
      <c r="D198" s="29"/>
      <c r="E198" s="29"/>
      <c r="G198" s="29"/>
      <c r="H198" s="29"/>
      <c r="J198" s="29"/>
      <c r="K198" s="29"/>
    </row>
    <row r="199" spans="2:11">
      <c r="B199" s="29"/>
      <c r="D199" s="29"/>
      <c r="E199" s="29"/>
      <c r="G199" s="29"/>
      <c r="H199" s="29"/>
      <c r="J199" s="29"/>
      <c r="K199" s="29"/>
    </row>
    <row r="200" spans="2:11">
      <c r="B200" s="29"/>
      <c r="D200" s="29"/>
      <c r="E200" s="29"/>
      <c r="G200" s="29"/>
      <c r="H200" s="29"/>
      <c r="J200" s="29"/>
      <c r="K200" s="29"/>
    </row>
    <row r="201" spans="2:11">
      <c r="B201" s="29"/>
      <c r="D201" s="29"/>
      <c r="E201" s="29"/>
      <c r="G201" s="29"/>
      <c r="H201" s="29"/>
      <c r="J201" s="29"/>
      <c r="K201" s="29"/>
    </row>
    <row r="202" spans="2:11">
      <c r="B202" s="29"/>
      <c r="D202" s="29"/>
      <c r="E202" s="29"/>
      <c r="G202" s="29"/>
      <c r="H202" s="29"/>
      <c r="J202" s="29"/>
      <c r="K202" s="29"/>
    </row>
    <row r="203" spans="2:11">
      <c r="B203" s="29"/>
      <c r="D203" s="29"/>
      <c r="E203" s="29"/>
      <c r="G203" s="29"/>
      <c r="H203" s="29"/>
      <c r="J203" s="29"/>
      <c r="K203" s="29"/>
    </row>
    <row r="204" spans="2:11">
      <c r="B204" s="29"/>
      <c r="D204" s="29"/>
      <c r="E204" s="29"/>
      <c r="G204" s="29"/>
      <c r="H204" s="29"/>
      <c r="J204" s="29"/>
      <c r="K204" s="29"/>
    </row>
    <row r="205" spans="2:11">
      <c r="B205" s="29"/>
      <c r="D205" s="29"/>
      <c r="E205" s="29"/>
      <c r="G205" s="29"/>
      <c r="H205" s="29"/>
      <c r="J205" s="29"/>
      <c r="K205" s="29"/>
    </row>
    <row r="206" spans="2:11">
      <c r="B206" s="29"/>
      <c r="D206" s="29"/>
      <c r="E206" s="29"/>
      <c r="G206" s="29"/>
      <c r="H206" s="29"/>
      <c r="J206" s="29"/>
      <c r="K206" s="29"/>
    </row>
    <row r="207" spans="2:11">
      <c r="B207" s="29"/>
      <c r="D207" s="29"/>
      <c r="E207" s="29"/>
      <c r="G207" s="29"/>
      <c r="H207" s="29"/>
      <c r="J207" s="29"/>
      <c r="K207" s="29"/>
    </row>
    <row r="208" spans="2:11">
      <c r="B208" s="29"/>
      <c r="D208" s="29"/>
      <c r="E208" s="29"/>
      <c r="G208" s="29"/>
      <c r="H208" s="29"/>
      <c r="J208" s="29"/>
      <c r="K208" s="29"/>
    </row>
    <row r="209" spans="2:11">
      <c r="B209" s="29"/>
      <c r="D209" s="29"/>
      <c r="E209" s="29"/>
      <c r="G209" s="29"/>
      <c r="H209" s="29"/>
      <c r="J209" s="29"/>
      <c r="K209" s="29"/>
    </row>
    <row r="210" spans="2:11">
      <c r="B210" s="29"/>
      <c r="D210" s="29"/>
      <c r="E210" s="29"/>
      <c r="G210" s="29"/>
      <c r="H210" s="29"/>
      <c r="J210" s="29"/>
      <c r="K210" s="29"/>
    </row>
    <row r="211" spans="2:11">
      <c r="B211" s="29"/>
      <c r="D211" s="29"/>
      <c r="E211" s="29"/>
      <c r="G211" s="29"/>
      <c r="H211" s="29"/>
      <c r="J211" s="29"/>
      <c r="K211" s="29"/>
    </row>
    <row r="212" spans="2:11">
      <c r="B212" s="29"/>
      <c r="D212" s="29"/>
      <c r="E212" s="29"/>
      <c r="G212" s="29"/>
      <c r="H212" s="29"/>
      <c r="J212" s="29"/>
      <c r="K212" s="29"/>
    </row>
    <row r="213" spans="2:11">
      <c r="B213" s="29"/>
      <c r="D213" s="29"/>
      <c r="E213" s="29"/>
      <c r="G213" s="29"/>
      <c r="H213" s="29"/>
      <c r="J213" s="29"/>
      <c r="K213" s="29"/>
    </row>
    <row r="214" spans="2:11">
      <c r="B214" s="29"/>
      <c r="D214" s="29"/>
      <c r="E214" s="29"/>
      <c r="G214" s="29"/>
      <c r="H214" s="29"/>
      <c r="J214" s="29"/>
      <c r="K214" s="29"/>
    </row>
    <row r="215" spans="2:11">
      <c r="B215" s="29"/>
      <c r="D215" s="29"/>
      <c r="E215" s="29"/>
      <c r="G215" s="29"/>
      <c r="H215" s="29"/>
      <c r="J215" s="29"/>
      <c r="K215" s="29"/>
    </row>
    <row r="216" spans="2:11">
      <c r="B216" s="29"/>
      <c r="D216" s="29"/>
      <c r="E216" s="29"/>
      <c r="G216" s="29"/>
      <c r="H216" s="29"/>
      <c r="J216" s="29"/>
      <c r="K216" s="29"/>
    </row>
    <row r="217" spans="2:11">
      <c r="B217" s="29"/>
      <c r="D217" s="29"/>
      <c r="E217" s="29"/>
      <c r="G217" s="29"/>
      <c r="H217" s="29"/>
      <c r="J217" s="29"/>
      <c r="K217" s="29"/>
    </row>
    <row r="218" spans="2:11">
      <c r="B218" s="29"/>
      <c r="D218" s="29"/>
      <c r="E218" s="29"/>
      <c r="G218" s="29"/>
      <c r="H218" s="29"/>
      <c r="J218" s="29"/>
      <c r="K218" s="29"/>
    </row>
    <row r="219" spans="2:11">
      <c r="B219" s="29"/>
      <c r="D219" s="29"/>
      <c r="E219" s="29"/>
      <c r="G219" s="29"/>
      <c r="H219" s="29"/>
      <c r="J219" s="29"/>
      <c r="K219" s="29"/>
    </row>
    <row r="220" spans="2:11">
      <c r="B220" s="29"/>
      <c r="D220" s="29"/>
      <c r="E220" s="29"/>
      <c r="G220" s="29"/>
      <c r="H220" s="29"/>
      <c r="J220" s="29"/>
      <c r="K220" s="29"/>
    </row>
    <row r="221" spans="2:11">
      <c r="B221" s="29"/>
      <c r="D221" s="29"/>
      <c r="E221" s="29"/>
      <c r="G221" s="29"/>
      <c r="H221" s="29"/>
      <c r="J221" s="29"/>
      <c r="K221" s="29"/>
    </row>
    <row r="222" spans="2:11">
      <c r="B222" s="29"/>
      <c r="D222" s="29"/>
      <c r="E222" s="29"/>
      <c r="G222" s="29"/>
      <c r="H222" s="29"/>
      <c r="J222" s="29"/>
      <c r="K222" s="29"/>
    </row>
    <row r="223" spans="2:11">
      <c r="B223" s="29"/>
      <c r="D223" s="29"/>
      <c r="E223" s="29"/>
      <c r="G223" s="29"/>
      <c r="H223" s="29"/>
      <c r="J223" s="29"/>
      <c r="K223" s="29"/>
    </row>
    <row r="224" spans="2:11">
      <c r="B224" s="29"/>
      <c r="D224" s="29"/>
      <c r="E224" s="29"/>
      <c r="G224" s="29"/>
      <c r="H224" s="29"/>
      <c r="J224" s="29"/>
      <c r="K224" s="29"/>
    </row>
    <row r="225" spans="2:11">
      <c r="B225" s="29"/>
      <c r="D225" s="29"/>
      <c r="E225" s="29"/>
      <c r="G225" s="29"/>
      <c r="H225" s="29"/>
      <c r="J225" s="29"/>
      <c r="K225" s="29"/>
    </row>
    <row r="226" spans="2:11">
      <c r="B226" s="29"/>
      <c r="D226" s="29"/>
      <c r="E226" s="29"/>
      <c r="G226" s="29"/>
      <c r="H226" s="29"/>
      <c r="J226" s="29"/>
      <c r="K226" s="29"/>
    </row>
    <row r="227" spans="2:11">
      <c r="B227" s="29"/>
      <c r="D227" s="29"/>
      <c r="E227" s="29"/>
      <c r="G227" s="29"/>
      <c r="H227" s="29"/>
      <c r="J227" s="29"/>
      <c r="K227" s="29"/>
    </row>
    <row r="228" spans="2:11">
      <c r="B228" s="29"/>
      <c r="D228" s="29"/>
      <c r="E228" s="29"/>
      <c r="G228" s="29"/>
      <c r="H228" s="29"/>
      <c r="J228" s="29"/>
      <c r="K228" s="29"/>
    </row>
    <row r="229" spans="2:11">
      <c r="B229" s="29"/>
      <c r="D229" s="29"/>
      <c r="E229" s="29"/>
      <c r="G229" s="29"/>
      <c r="H229" s="29"/>
      <c r="J229" s="29"/>
      <c r="K229" s="29"/>
    </row>
    <row r="230" spans="2:11">
      <c r="B230" s="29"/>
      <c r="D230" s="29"/>
      <c r="E230" s="29"/>
      <c r="G230" s="29"/>
      <c r="H230" s="29"/>
      <c r="J230" s="29"/>
      <c r="K230" s="29"/>
    </row>
    <row r="231" spans="2:11">
      <c r="B231" s="29"/>
      <c r="D231" s="29"/>
      <c r="E231" s="29"/>
      <c r="G231" s="29"/>
      <c r="H231" s="29"/>
      <c r="J231" s="29"/>
      <c r="K231" s="29"/>
    </row>
    <row r="232" spans="2:11">
      <c r="B232" s="29"/>
      <c r="D232" s="29"/>
      <c r="E232" s="29"/>
      <c r="G232" s="29"/>
      <c r="H232" s="29"/>
      <c r="J232" s="29"/>
      <c r="K232" s="29"/>
    </row>
    <row r="233" spans="2:11">
      <c r="B233" s="29"/>
      <c r="D233" s="29"/>
      <c r="E233" s="29"/>
      <c r="G233" s="29"/>
      <c r="H233" s="29"/>
      <c r="J233" s="29"/>
      <c r="K233" s="29"/>
    </row>
  </sheetData>
  <customSheetViews>
    <customSheetView guid="{AAA317AB-9C4F-4A7B-BD58-62DAAE088BDA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  <customSheetView guid="{AC77A39F-ABA0-4848-B5DA-4147A1099D4C}" state="hidden">
      <selection activeCell="M1" sqref="M1:M65536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B11:F11"/>
    <mergeCell ref="H11:L1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9</vt:i4>
      </vt:variant>
    </vt:vector>
  </HeadingPairs>
  <TitlesOfParts>
    <vt:vector size="20" baseType="lpstr">
      <vt:lpstr>Mann</vt:lpstr>
      <vt:lpstr>Frau</vt:lpstr>
      <vt:lpstr>Mann-Frau</vt:lpstr>
      <vt:lpstr>2 Männer</vt:lpstr>
      <vt:lpstr>2 Frauen</vt:lpstr>
      <vt:lpstr>Absterbeordnung</vt:lpstr>
      <vt:lpstr>Daten (M)</vt:lpstr>
      <vt:lpstr>Daten</vt:lpstr>
      <vt:lpstr>Daten (F)</vt:lpstr>
      <vt:lpstr>Daten1M</vt:lpstr>
      <vt:lpstr>Daten1F</vt:lpstr>
      <vt:lpstr>'2 Frauen'!Druckbereich</vt:lpstr>
      <vt:lpstr>'2 Männer'!Druckbereich</vt:lpstr>
      <vt:lpstr>Frau!Druckbereich</vt:lpstr>
      <vt:lpstr>Mann!Druckbereich</vt:lpstr>
      <vt:lpstr>'Mann-Frau'!Druckbereich</vt:lpstr>
      <vt:lpstr>Mann!nachschüssig</vt:lpstr>
      <vt:lpstr>nachschüssig</vt:lpstr>
      <vt:lpstr>Mann!vorschüssig</vt:lpstr>
      <vt:lpstr>vorschüssig</vt:lpstr>
    </vt:vector>
  </TitlesOfParts>
  <Company>Stadtvermessungsamt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Leibrentenbarwertfaktoren</dc:title>
  <dc:creator>Plaga</dc:creator>
  <cp:lastModifiedBy>Kasten, Michael</cp:lastModifiedBy>
  <cp:lastPrinted>2014-10-15T06:18:16Z</cp:lastPrinted>
  <dcterms:created xsi:type="dcterms:W3CDTF">1999-01-27T13:43:55Z</dcterms:created>
  <dcterms:modified xsi:type="dcterms:W3CDTF">2026-07-18T18:32:57Z</dcterms:modified>
</cp:coreProperties>
</file>