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workbookProtection workbookPassword="F002" lockStructure="1"/>
  <bookViews>
    <workbookView showHorizontalScroll="0" showVerticalScroll="0" xWindow="120" yWindow="15" windowWidth="14685" windowHeight="8385" tabRatio="848"/>
  </bookViews>
  <sheets>
    <sheet name="Mann" sheetId="1" r:id="rId1"/>
    <sheet name="Frau" sheetId="2" r:id="rId2"/>
    <sheet name="Mann-Frau" sheetId="3" r:id="rId3"/>
    <sheet name="2 Männer" sheetId="4" r:id="rId4"/>
    <sheet name="2 Frauen" sheetId="5" r:id="rId5"/>
    <sheet name="Absterbeordnung" sheetId="6" state="hidden" r:id="rId6"/>
    <sheet name="Daten (M)" sheetId="7" state="hidden" r:id="rId7"/>
    <sheet name="Daten" sheetId="9" state="hidden" r:id="rId8"/>
    <sheet name="Daten (F)" sheetId="10" state="hidden" r:id="rId9"/>
    <sheet name="Daten1M" sheetId="12" state="hidden" r:id="rId10"/>
    <sheet name="Daten1F" sheetId="13" state="hidden" r:id="rId11"/>
  </sheets>
  <definedNames>
    <definedName name="_xlnm.Print_Area" localSheetId="4">'2 Frauen'!$A$1:$F$24</definedName>
    <definedName name="_xlnm.Print_Area" localSheetId="3">'2 Männer'!$A$1:$F$24</definedName>
    <definedName name="_xlnm.Print_Area" localSheetId="1">Frau!$A$1:$F$15</definedName>
    <definedName name="_xlnm.Print_Area" localSheetId="0">Mann!$A$1:$F$15</definedName>
    <definedName name="_xlnm.Print_Area" localSheetId="2">'Mann-Frau'!$A$1:$F$24</definedName>
    <definedName name="nachschüssig" localSheetId="0">Mann!$D$10</definedName>
    <definedName name="nachschüssig">'Mann-Frau'!$D$10</definedName>
    <definedName name="vorschüssig" localSheetId="0">Mann!$D$10</definedName>
    <definedName name="vorschüssig">'Mann-Frau'!$D$10</definedName>
    <definedName name="Z_AAA317AB_9C4F_4A7B_BD58_62DAAE088BDA_.wvu.PrintArea" localSheetId="4" hidden="1">'2 Frauen'!$A$1:$F$24</definedName>
    <definedName name="Z_AAA317AB_9C4F_4A7B_BD58_62DAAE088BDA_.wvu.PrintArea" localSheetId="3" hidden="1">'2 Männer'!$A$1:$F$24</definedName>
    <definedName name="Z_AAA317AB_9C4F_4A7B_BD58_62DAAE088BDA_.wvu.PrintArea" localSheetId="1" hidden="1">Frau!$A$1:$F$15</definedName>
    <definedName name="Z_AAA317AB_9C4F_4A7B_BD58_62DAAE088BDA_.wvu.PrintArea" localSheetId="0" hidden="1">Mann!$A$1:$F$15</definedName>
    <definedName name="Z_AAA317AB_9C4F_4A7B_BD58_62DAAE088BDA_.wvu.PrintArea" localSheetId="2" hidden="1">'Mann-Frau'!$A$1:$F$24</definedName>
    <definedName name="Z_AC77A39F_ABA0_4848_B5DA_4147A1099D4C_.wvu.PrintArea" localSheetId="4" hidden="1">'2 Frauen'!$A$1:$F$24</definedName>
    <definedName name="Z_AC77A39F_ABA0_4848_B5DA_4147A1099D4C_.wvu.PrintArea" localSheetId="3" hidden="1">'2 Männer'!$A$1:$F$24</definedName>
    <definedName name="Z_AC77A39F_ABA0_4848_B5DA_4147A1099D4C_.wvu.PrintArea" localSheetId="1" hidden="1">Frau!$A$1:$F$15</definedName>
    <definedName name="Z_AC77A39F_ABA0_4848_B5DA_4147A1099D4C_.wvu.PrintArea" localSheetId="0" hidden="1">Mann!$A$1:$F$15</definedName>
    <definedName name="Z_AC77A39F_ABA0_4848_B5DA_4147A1099D4C_.wvu.PrintArea" localSheetId="2" hidden="1">'Mann-Frau'!$A$1:$F$24</definedName>
  </definedNames>
  <calcPr calcId="145621"/>
  <customWorkbookViews>
    <customWorkbookView name="GA-Kiel M" guid="{AAA317AB-9C4F-4A7B-BD58-62DAAE088BDA}" includeHiddenRowCol="0" maximized="1" showHorizontalScroll="0" showVerticalScroll="0" xWindow="1" yWindow="1" windowWidth="1280" windowHeight="816" tabRatio="848" activeSheetId="1" showFormulaBar="0"/>
    <customWorkbookView name="GA-Kiel" guid="{AC77A39F-ABA0-4848-B5DA-4147A1099D4C}" includeHiddenRowCol="0" maximized="1" showHorizontalScroll="0" showVerticalScroll="0" xWindow="1" yWindow="1" windowWidth="1280" windowHeight="816" tabRatio="848" activeSheetId="2" showFormulaBar="0"/>
  </customWorkbookViews>
</workbook>
</file>

<file path=xl/calcChain.xml><?xml version="1.0" encoding="utf-8"?>
<calcChain xmlns="http://schemas.openxmlformats.org/spreadsheetml/2006/main">
  <c r="A3" i="2" l="1"/>
  <c r="B43" i="5"/>
  <c r="B42" i="5"/>
  <c r="B42" i="4"/>
  <c r="B41" i="4"/>
  <c r="B46" i="3"/>
  <c r="B48" i="3" s="1"/>
  <c r="E13" i="3" s="1"/>
  <c r="B47" i="3"/>
  <c r="B38" i="2"/>
  <c r="B37" i="2"/>
  <c r="B48" i="1"/>
  <c r="B47" i="1"/>
  <c r="A3" i="5"/>
  <c r="F4" i="5"/>
  <c r="A3" i="4"/>
  <c r="F4" i="4"/>
  <c r="B1" i="9"/>
  <c r="B2" i="9"/>
  <c r="B5" i="9"/>
  <c r="I15" i="9"/>
  <c r="B14" i="9"/>
  <c r="P14" i="9" s="1"/>
  <c r="H14" i="9"/>
  <c r="Q14" i="9"/>
  <c r="B15" i="9"/>
  <c r="H15" i="9"/>
  <c r="Q15" i="9"/>
  <c r="B16" i="9"/>
  <c r="P16" i="9" s="1"/>
  <c r="H16" i="9"/>
  <c r="Q16" i="9"/>
  <c r="B17" i="9"/>
  <c r="P17" i="9" s="1"/>
  <c r="H17" i="9"/>
  <c r="Q17" i="9"/>
  <c r="B18" i="9"/>
  <c r="P18" i="9" s="1"/>
  <c r="H18" i="9"/>
  <c r="Q18" i="9"/>
  <c r="B19" i="9"/>
  <c r="H19" i="9"/>
  <c r="Q19" i="9"/>
  <c r="B20" i="9"/>
  <c r="P20" i="9" s="1"/>
  <c r="H20" i="9"/>
  <c r="Q20" i="9"/>
  <c r="B21" i="9"/>
  <c r="P21" i="9" s="1"/>
  <c r="H21" i="9"/>
  <c r="Q21" i="9"/>
  <c r="B22" i="9"/>
  <c r="P22" i="9" s="1"/>
  <c r="H22" i="9"/>
  <c r="Q22" i="9"/>
  <c r="B23" i="9"/>
  <c r="H23" i="9"/>
  <c r="Q23" i="9"/>
  <c r="B24" i="9"/>
  <c r="P24" i="9" s="1"/>
  <c r="H24" i="9"/>
  <c r="Q24" i="9"/>
  <c r="B25" i="9"/>
  <c r="P25" i="9" s="1"/>
  <c r="H25" i="9"/>
  <c r="Q25" i="9"/>
  <c r="B26" i="9"/>
  <c r="P26" i="9" s="1"/>
  <c r="H26" i="9"/>
  <c r="Q26" i="9"/>
  <c r="B27" i="9"/>
  <c r="H27" i="9"/>
  <c r="Q27" i="9"/>
  <c r="B28" i="9"/>
  <c r="P28" i="9" s="1"/>
  <c r="H28" i="9"/>
  <c r="Q28" i="9"/>
  <c r="B29" i="9"/>
  <c r="P29" i="9" s="1"/>
  <c r="H29" i="9"/>
  <c r="Q29" i="9"/>
  <c r="B30" i="9"/>
  <c r="P30" i="9" s="1"/>
  <c r="C30" i="9"/>
  <c r="H30" i="9"/>
  <c r="Q30" i="9"/>
  <c r="R30" i="9" s="1"/>
  <c r="S30" i="9" s="1"/>
  <c r="B31" i="9"/>
  <c r="P31" i="9"/>
  <c r="H31" i="9"/>
  <c r="Q31" i="9"/>
  <c r="R31" i="9" s="1"/>
  <c r="S31" i="9" s="1"/>
  <c r="B32" i="9"/>
  <c r="P32" i="9"/>
  <c r="H32" i="9"/>
  <c r="Q32" i="9"/>
  <c r="B33" i="9"/>
  <c r="P33" i="9"/>
  <c r="H33" i="9"/>
  <c r="Q33" i="9"/>
  <c r="B34" i="9"/>
  <c r="P34" i="9"/>
  <c r="H34" i="9"/>
  <c r="Q34" i="9"/>
  <c r="B35" i="9"/>
  <c r="P35" i="9"/>
  <c r="H35" i="9"/>
  <c r="Q35" i="9"/>
  <c r="R35" i="9" s="1"/>
  <c r="S35" i="9" s="1"/>
  <c r="B36" i="9"/>
  <c r="P36" i="9"/>
  <c r="H36" i="9"/>
  <c r="Q36" i="9"/>
  <c r="B37" i="9"/>
  <c r="P37" i="9"/>
  <c r="H37" i="9"/>
  <c r="Q37" i="9"/>
  <c r="R37" i="9" s="1"/>
  <c r="S37" i="9" s="1"/>
  <c r="B38" i="9"/>
  <c r="P38" i="9"/>
  <c r="H38" i="9"/>
  <c r="Q38" i="9"/>
  <c r="B39" i="9"/>
  <c r="P39" i="9"/>
  <c r="H39" i="9"/>
  <c r="Q39" i="9"/>
  <c r="R39" i="9" s="1"/>
  <c r="S39" i="9" s="1"/>
  <c r="B40" i="9"/>
  <c r="P40" i="9"/>
  <c r="H40" i="9"/>
  <c r="Q40" i="9"/>
  <c r="B41" i="9"/>
  <c r="P41" i="9"/>
  <c r="H41" i="9"/>
  <c r="Q41" i="9"/>
  <c r="B42" i="9"/>
  <c r="P42" i="9"/>
  <c r="H42" i="9"/>
  <c r="Q42" i="9"/>
  <c r="R42" i="9" s="1"/>
  <c r="S42" i="9" s="1"/>
  <c r="B43" i="9"/>
  <c r="P43" i="9"/>
  <c r="H43" i="9"/>
  <c r="Q43" i="9"/>
  <c r="B44" i="9"/>
  <c r="P44" i="9"/>
  <c r="H44" i="9"/>
  <c r="Q44" i="9"/>
  <c r="B45" i="9"/>
  <c r="P45" i="9"/>
  <c r="H45" i="9"/>
  <c r="Q45" i="9"/>
  <c r="B46" i="9"/>
  <c r="P46" i="9"/>
  <c r="H46" i="9"/>
  <c r="Q46" i="9"/>
  <c r="B47" i="9"/>
  <c r="P47" i="9"/>
  <c r="H47" i="9"/>
  <c r="Q47" i="9"/>
  <c r="B48" i="9"/>
  <c r="P48" i="9"/>
  <c r="C48" i="9"/>
  <c r="H48" i="9"/>
  <c r="B49" i="9"/>
  <c r="P49" i="9"/>
  <c r="H49" i="9"/>
  <c r="Q49" i="9" s="1"/>
  <c r="B50" i="9"/>
  <c r="P50" i="9"/>
  <c r="H50" i="9"/>
  <c r="Q50" i="9" s="1"/>
  <c r="B51" i="9"/>
  <c r="P51" i="9"/>
  <c r="H51" i="9"/>
  <c r="Q51" i="9" s="1"/>
  <c r="B52" i="9"/>
  <c r="P52" i="9"/>
  <c r="H52" i="9"/>
  <c r="B53" i="9"/>
  <c r="P53" i="9"/>
  <c r="H53" i="9"/>
  <c r="Q53" i="9" s="1"/>
  <c r="B54" i="9"/>
  <c r="P54" i="9"/>
  <c r="H54" i="9"/>
  <c r="Q54" i="9" s="1"/>
  <c r="B55" i="9"/>
  <c r="P55" i="9"/>
  <c r="H55" i="9"/>
  <c r="Q55" i="9" s="1"/>
  <c r="B56" i="9"/>
  <c r="P56" i="9"/>
  <c r="H56" i="9"/>
  <c r="B57" i="9"/>
  <c r="P57" i="9"/>
  <c r="H57" i="9"/>
  <c r="Q57" i="9" s="1"/>
  <c r="B58" i="9"/>
  <c r="P58" i="9"/>
  <c r="H58" i="9"/>
  <c r="Q58" i="9" s="1"/>
  <c r="B59" i="9"/>
  <c r="P59" i="9"/>
  <c r="H59" i="9"/>
  <c r="Q59" i="9" s="1"/>
  <c r="B60" i="9"/>
  <c r="P60" i="9"/>
  <c r="H60" i="9"/>
  <c r="B61" i="9"/>
  <c r="P61" i="9"/>
  <c r="H61" i="9"/>
  <c r="Q61" i="9" s="1"/>
  <c r="B62" i="9"/>
  <c r="P62" i="9"/>
  <c r="H62" i="9"/>
  <c r="Q62" i="9" s="1"/>
  <c r="B63" i="9"/>
  <c r="P63" i="9"/>
  <c r="H63" i="9"/>
  <c r="Q63" i="9" s="1"/>
  <c r="B64" i="9"/>
  <c r="P64" i="9"/>
  <c r="C64" i="9"/>
  <c r="D64" i="9" s="1"/>
  <c r="H64" i="9"/>
  <c r="I64" i="9"/>
  <c r="Q64" i="9"/>
  <c r="B65" i="9"/>
  <c r="H65" i="9"/>
  <c r="Q65" i="9" s="1"/>
  <c r="B66" i="9"/>
  <c r="P66" i="9" s="1"/>
  <c r="H66" i="9"/>
  <c r="Q66" i="9" s="1"/>
  <c r="B67" i="9"/>
  <c r="H67" i="9"/>
  <c r="Q67" i="9" s="1"/>
  <c r="B68" i="9"/>
  <c r="P68" i="9" s="1"/>
  <c r="H68" i="9"/>
  <c r="Q68" i="9" s="1"/>
  <c r="B69" i="9"/>
  <c r="H69" i="9"/>
  <c r="Q69" i="9" s="1"/>
  <c r="B70" i="9"/>
  <c r="P70" i="9" s="1"/>
  <c r="H70" i="9"/>
  <c r="Q70" i="9" s="1"/>
  <c r="B71" i="9"/>
  <c r="H71" i="9"/>
  <c r="Q71" i="9" s="1"/>
  <c r="B72" i="9"/>
  <c r="P72" i="9" s="1"/>
  <c r="H72" i="9"/>
  <c r="Q72" i="9" s="1"/>
  <c r="B73" i="9"/>
  <c r="H73" i="9"/>
  <c r="Q73" i="9" s="1"/>
  <c r="B74" i="9"/>
  <c r="P74" i="9" s="1"/>
  <c r="H74" i="9"/>
  <c r="Q74" i="9" s="1"/>
  <c r="B75" i="9"/>
  <c r="H75" i="9"/>
  <c r="Q75" i="9" s="1"/>
  <c r="B76" i="9"/>
  <c r="P76" i="9" s="1"/>
  <c r="H76" i="9"/>
  <c r="Q76" i="9" s="1"/>
  <c r="B77" i="9"/>
  <c r="H77" i="9"/>
  <c r="Q77" i="9" s="1"/>
  <c r="B78" i="9"/>
  <c r="P78" i="9" s="1"/>
  <c r="H78" i="9"/>
  <c r="Q78" i="9" s="1"/>
  <c r="B79" i="9"/>
  <c r="H79" i="9"/>
  <c r="Q79" i="9" s="1"/>
  <c r="I79" i="9"/>
  <c r="B80" i="9"/>
  <c r="P80" i="9"/>
  <c r="C80" i="9"/>
  <c r="H80" i="9"/>
  <c r="Q80" i="9" s="1"/>
  <c r="B81" i="9"/>
  <c r="P81" i="9"/>
  <c r="H81" i="9"/>
  <c r="Q81" i="9" s="1"/>
  <c r="B82" i="9"/>
  <c r="P82" i="9"/>
  <c r="H82" i="9"/>
  <c r="B83" i="9"/>
  <c r="P83" i="9"/>
  <c r="H83" i="9"/>
  <c r="Q83" i="9" s="1"/>
  <c r="B84" i="9"/>
  <c r="P84" i="9"/>
  <c r="H84" i="9"/>
  <c r="Q84" i="9" s="1"/>
  <c r="B85" i="9"/>
  <c r="P85" i="9"/>
  <c r="H85" i="9"/>
  <c r="Q85" i="9" s="1"/>
  <c r="B86" i="9"/>
  <c r="P86" i="9"/>
  <c r="H86" i="9"/>
  <c r="B87" i="9"/>
  <c r="H87" i="9"/>
  <c r="Q87" i="9"/>
  <c r="I87" i="9"/>
  <c r="P87" i="9"/>
  <c r="B88" i="9"/>
  <c r="P88" i="9"/>
  <c r="C88" i="9"/>
  <c r="H88" i="9"/>
  <c r="Q88" i="9" s="1"/>
  <c r="B89" i="9"/>
  <c r="P89" i="9" s="1"/>
  <c r="C89" i="9"/>
  <c r="H89" i="9"/>
  <c r="Q89" i="9"/>
  <c r="B90" i="9"/>
  <c r="P90" i="9"/>
  <c r="H90" i="9"/>
  <c r="B91" i="9"/>
  <c r="P91" i="9"/>
  <c r="H91" i="9"/>
  <c r="Q91" i="9" s="1"/>
  <c r="B92" i="9"/>
  <c r="P92" i="9"/>
  <c r="H92" i="9"/>
  <c r="Q92" i="9" s="1"/>
  <c r="B93" i="9"/>
  <c r="P93" i="9"/>
  <c r="H93" i="9"/>
  <c r="Q93" i="9" s="1"/>
  <c r="B94" i="9"/>
  <c r="P94" i="9"/>
  <c r="H94" i="9"/>
  <c r="B95" i="9"/>
  <c r="P95" i="9"/>
  <c r="H95" i="9"/>
  <c r="Q95" i="9" s="1"/>
  <c r="I95" i="9"/>
  <c r="B96" i="9"/>
  <c r="P96" i="9"/>
  <c r="C96" i="9"/>
  <c r="H96" i="9"/>
  <c r="Q96" i="9"/>
  <c r="B97" i="9"/>
  <c r="P97" i="9" s="1"/>
  <c r="C97" i="9"/>
  <c r="H97" i="9"/>
  <c r="Q97" i="9"/>
  <c r="B98" i="9"/>
  <c r="P98" i="9" s="1"/>
  <c r="H98" i="9"/>
  <c r="Q98" i="9"/>
  <c r="B99" i="9"/>
  <c r="P99" i="9" s="1"/>
  <c r="H99" i="9"/>
  <c r="Q99" i="9" s="1"/>
  <c r="B100" i="9"/>
  <c r="P100" i="9" s="1"/>
  <c r="H100" i="9"/>
  <c r="B101" i="9"/>
  <c r="P101" i="9" s="1"/>
  <c r="H101" i="9"/>
  <c r="Q101" i="9"/>
  <c r="B102" i="9"/>
  <c r="P102" i="9" s="1"/>
  <c r="H102" i="9"/>
  <c r="Q102" i="9"/>
  <c r="B103" i="9"/>
  <c r="P103" i="9" s="1"/>
  <c r="H103" i="9"/>
  <c r="Q103" i="9" s="1"/>
  <c r="R103" i="9" s="1"/>
  <c r="S103" i="9" s="1"/>
  <c r="I103" i="9"/>
  <c r="B104" i="9"/>
  <c r="P104" i="9"/>
  <c r="C104" i="9"/>
  <c r="H104" i="9"/>
  <c r="Q104" i="9" s="1"/>
  <c r="B105" i="9"/>
  <c r="P105" i="9" s="1"/>
  <c r="C105" i="9"/>
  <c r="H105" i="9"/>
  <c r="Q105" i="9" s="1"/>
  <c r="B106" i="9"/>
  <c r="P106" i="9" s="1"/>
  <c r="H106" i="9"/>
  <c r="Q106" i="9"/>
  <c r="B107" i="9"/>
  <c r="H107" i="9"/>
  <c r="Q107" i="9"/>
  <c r="B108" i="9"/>
  <c r="P108" i="9" s="1"/>
  <c r="H108" i="9"/>
  <c r="Q108" i="9"/>
  <c r="B109" i="9"/>
  <c r="P109" i="9" s="1"/>
  <c r="H109" i="9"/>
  <c r="Q109" i="9"/>
  <c r="B110" i="9"/>
  <c r="P110" i="9" s="1"/>
  <c r="H110" i="9"/>
  <c r="Q110" i="9"/>
  <c r="B111" i="9"/>
  <c r="H111" i="9"/>
  <c r="Q111" i="9" s="1"/>
  <c r="I111" i="9"/>
  <c r="B112" i="9"/>
  <c r="P112" i="9" s="1"/>
  <c r="C112" i="9"/>
  <c r="H112" i="9"/>
  <c r="Q112" i="9"/>
  <c r="B113" i="9"/>
  <c r="C113" i="9"/>
  <c r="H113" i="9"/>
  <c r="Q113" i="9"/>
  <c r="P113" i="9"/>
  <c r="B114" i="9"/>
  <c r="P114" i="9" s="1"/>
  <c r="S114" i="9" s="1"/>
  <c r="H114" i="9"/>
  <c r="Q114" i="9" s="1"/>
  <c r="B115" i="9"/>
  <c r="P115" i="9" s="1"/>
  <c r="H115" i="9"/>
  <c r="Q115" i="9" s="1"/>
  <c r="B116" i="9"/>
  <c r="P116" i="9"/>
  <c r="H116" i="9"/>
  <c r="Q116" i="9" s="1"/>
  <c r="B117" i="9"/>
  <c r="P117" i="9"/>
  <c r="H117" i="9"/>
  <c r="Q117" i="9" s="1"/>
  <c r="B118" i="9"/>
  <c r="P118" i="9" s="1"/>
  <c r="H118" i="9"/>
  <c r="Q118" i="9" s="1"/>
  <c r="B119" i="9"/>
  <c r="H119" i="9"/>
  <c r="Q119" i="9" s="1"/>
  <c r="B120" i="9"/>
  <c r="P120" i="9"/>
  <c r="H120" i="9"/>
  <c r="Q120" i="9" s="1"/>
  <c r="B121" i="9"/>
  <c r="P121" i="9"/>
  <c r="H121" i="9"/>
  <c r="Q121" i="9" s="1"/>
  <c r="B122" i="9"/>
  <c r="P122" i="9" s="1"/>
  <c r="H122" i="9"/>
  <c r="Q122" i="9" s="1"/>
  <c r="B123" i="9"/>
  <c r="P123" i="9" s="1"/>
  <c r="H123" i="9"/>
  <c r="Q123" i="9" s="1"/>
  <c r="B124" i="9"/>
  <c r="P124" i="9"/>
  <c r="H124" i="9"/>
  <c r="Q124" i="9" s="1"/>
  <c r="B125" i="9"/>
  <c r="P125" i="9"/>
  <c r="H125" i="9"/>
  <c r="Q125" i="9" s="1"/>
  <c r="B126" i="9"/>
  <c r="P126" i="9" s="1"/>
  <c r="H126" i="9"/>
  <c r="Q126" i="9" s="1"/>
  <c r="B127" i="9"/>
  <c r="H127" i="9"/>
  <c r="Q127" i="9" s="1"/>
  <c r="B128" i="9"/>
  <c r="P128" i="9"/>
  <c r="H128" i="9"/>
  <c r="Q128" i="9" s="1"/>
  <c r="B129" i="9"/>
  <c r="P129" i="9"/>
  <c r="H129" i="9"/>
  <c r="Q129" i="9" s="1"/>
  <c r="B130" i="9"/>
  <c r="P130" i="9" s="1"/>
  <c r="S130" i="9" s="1"/>
  <c r="H130" i="9"/>
  <c r="Q130" i="9" s="1"/>
  <c r="B131" i="9"/>
  <c r="P131" i="9" s="1"/>
  <c r="H131" i="9"/>
  <c r="Q131" i="9" s="1"/>
  <c r="B132" i="9"/>
  <c r="P132" i="9"/>
  <c r="H132" i="9"/>
  <c r="Q132" i="9" s="1"/>
  <c r="B133" i="9"/>
  <c r="P133" i="9"/>
  <c r="H133" i="9"/>
  <c r="Q133" i="9" s="1"/>
  <c r="B134" i="9"/>
  <c r="P134" i="9"/>
  <c r="H134" i="9"/>
  <c r="B135" i="9"/>
  <c r="P135" i="9"/>
  <c r="H135" i="9"/>
  <c r="Q135" i="9" s="1"/>
  <c r="B136" i="9"/>
  <c r="P136" i="9"/>
  <c r="H136" i="9"/>
  <c r="Q136" i="9" s="1"/>
  <c r="B1" i="10"/>
  <c r="B2" i="10"/>
  <c r="B5" i="10"/>
  <c r="B14" i="10"/>
  <c r="H14" i="10"/>
  <c r="B15" i="10"/>
  <c r="H15" i="10"/>
  <c r="B16" i="10"/>
  <c r="P16" i="10"/>
  <c r="H16" i="10"/>
  <c r="B17" i="10"/>
  <c r="P17" i="10"/>
  <c r="H17" i="10"/>
  <c r="B18" i="10"/>
  <c r="Q18" i="10" s="1"/>
  <c r="R18" i="10" s="1"/>
  <c r="S18" i="10" s="1"/>
  <c r="H18" i="10"/>
  <c r="B19" i="10"/>
  <c r="P19" i="10" s="1"/>
  <c r="H19" i="10"/>
  <c r="B20" i="10"/>
  <c r="P20" i="10"/>
  <c r="H20" i="10"/>
  <c r="B21" i="10"/>
  <c r="P21" i="10"/>
  <c r="H21" i="10"/>
  <c r="B22" i="10"/>
  <c r="Q22" i="10" s="1"/>
  <c r="H22" i="10"/>
  <c r="B23" i="10"/>
  <c r="H23" i="10"/>
  <c r="B24" i="10"/>
  <c r="P24" i="10"/>
  <c r="H24" i="10"/>
  <c r="J24" i="10" s="1"/>
  <c r="B25" i="10"/>
  <c r="P25" i="10" s="1"/>
  <c r="H25" i="10"/>
  <c r="B26" i="10"/>
  <c r="Q26" i="10" s="1"/>
  <c r="H26" i="10"/>
  <c r="B27" i="10"/>
  <c r="H27" i="10"/>
  <c r="B28" i="10"/>
  <c r="P28" i="10" s="1"/>
  <c r="H28" i="10"/>
  <c r="B29" i="10"/>
  <c r="H29" i="10"/>
  <c r="B30" i="10"/>
  <c r="Q30" i="10" s="1"/>
  <c r="H30" i="10"/>
  <c r="B31" i="10"/>
  <c r="P31" i="10"/>
  <c r="H31" i="10"/>
  <c r="B32" i="10"/>
  <c r="P32" i="10"/>
  <c r="H32" i="10"/>
  <c r="B33" i="10"/>
  <c r="P33" i="10" s="1"/>
  <c r="H33" i="10"/>
  <c r="B34" i="10"/>
  <c r="Q34" i="10" s="1"/>
  <c r="H34" i="10"/>
  <c r="B35" i="10"/>
  <c r="H35" i="10"/>
  <c r="J35" i="10" s="1"/>
  <c r="B36" i="10"/>
  <c r="P36" i="10" s="1"/>
  <c r="H36" i="10"/>
  <c r="B37" i="10"/>
  <c r="H37" i="10"/>
  <c r="B38" i="10"/>
  <c r="Q38" i="10"/>
  <c r="H38" i="10"/>
  <c r="B39" i="10"/>
  <c r="P39" i="10" s="1"/>
  <c r="H39" i="10"/>
  <c r="B40" i="10"/>
  <c r="P40" i="10" s="1"/>
  <c r="H40" i="10"/>
  <c r="B41" i="10"/>
  <c r="P41" i="10"/>
  <c r="H41" i="10"/>
  <c r="B42" i="10"/>
  <c r="Q42" i="10"/>
  <c r="H42" i="10"/>
  <c r="B43" i="10"/>
  <c r="P43" i="10" s="1"/>
  <c r="H43" i="10"/>
  <c r="B44" i="10"/>
  <c r="Q44" i="10"/>
  <c r="H44" i="10"/>
  <c r="P44" i="10"/>
  <c r="B45" i="10"/>
  <c r="P45" i="10"/>
  <c r="H45" i="10"/>
  <c r="B46" i="10"/>
  <c r="Q46" i="10" s="1"/>
  <c r="H46" i="10"/>
  <c r="B47" i="10"/>
  <c r="P47" i="10" s="1"/>
  <c r="H47" i="10"/>
  <c r="I47" i="10"/>
  <c r="B48" i="10"/>
  <c r="Q48" i="10" s="1"/>
  <c r="R48" i="10" s="1"/>
  <c r="S48" i="10" s="1"/>
  <c r="H48" i="10"/>
  <c r="B49" i="10"/>
  <c r="P49" i="10" s="1"/>
  <c r="H49" i="10"/>
  <c r="B50" i="10"/>
  <c r="Q50" i="10"/>
  <c r="H50" i="10"/>
  <c r="B51" i="10"/>
  <c r="P51" i="10"/>
  <c r="H51" i="10"/>
  <c r="B52" i="10"/>
  <c r="Q52" i="10" s="1"/>
  <c r="H52" i="10"/>
  <c r="B53" i="10"/>
  <c r="H53" i="10"/>
  <c r="B54" i="10"/>
  <c r="P54" i="10"/>
  <c r="C54" i="10"/>
  <c r="D54" i="10" s="1"/>
  <c r="H54" i="10"/>
  <c r="B55" i="10"/>
  <c r="Q55" i="10"/>
  <c r="H55" i="10"/>
  <c r="B56" i="10"/>
  <c r="P56" i="10"/>
  <c r="H56" i="10"/>
  <c r="B57" i="10"/>
  <c r="Q57" i="10" s="1"/>
  <c r="R57" i="10" s="1"/>
  <c r="H57" i="10"/>
  <c r="B58" i="10"/>
  <c r="P58" i="10"/>
  <c r="H58" i="10"/>
  <c r="J58" i="10" s="1"/>
  <c r="B59" i="10"/>
  <c r="Q59" i="10" s="1"/>
  <c r="H59" i="10"/>
  <c r="B60" i="10"/>
  <c r="P60" i="10" s="1"/>
  <c r="H60" i="10"/>
  <c r="J60" i="10" s="1"/>
  <c r="I60" i="10"/>
  <c r="B61" i="10"/>
  <c r="Q61" i="10"/>
  <c r="C61" i="10"/>
  <c r="D61" i="10" s="1"/>
  <c r="H61" i="10"/>
  <c r="B62" i="10"/>
  <c r="P62" i="10" s="1"/>
  <c r="H62" i="10"/>
  <c r="B63" i="10"/>
  <c r="Q63" i="10"/>
  <c r="H63" i="10"/>
  <c r="B64" i="10"/>
  <c r="P64" i="10"/>
  <c r="C64" i="10"/>
  <c r="H64" i="10"/>
  <c r="B65" i="10"/>
  <c r="Q65" i="10"/>
  <c r="R65" i="10" s="1"/>
  <c r="S65" i="10" s="1"/>
  <c r="H65" i="10"/>
  <c r="B66" i="10"/>
  <c r="H66" i="10"/>
  <c r="B67" i="10"/>
  <c r="H67" i="10"/>
  <c r="I67" i="10"/>
  <c r="B68" i="10"/>
  <c r="P68" i="10" s="1"/>
  <c r="H68" i="10"/>
  <c r="B69" i="10"/>
  <c r="Q69" i="10" s="1"/>
  <c r="H69" i="10"/>
  <c r="B70" i="10"/>
  <c r="P70" i="10"/>
  <c r="S70" i="10" s="1"/>
  <c r="H70" i="10"/>
  <c r="B71" i="10"/>
  <c r="Q71" i="10"/>
  <c r="H71" i="10"/>
  <c r="J71" i="10" s="1"/>
  <c r="B72" i="10"/>
  <c r="P72" i="10" s="1"/>
  <c r="H72" i="10"/>
  <c r="B73" i="10"/>
  <c r="Q73" i="10" s="1"/>
  <c r="H73" i="10"/>
  <c r="I73" i="10"/>
  <c r="B74" i="10"/>
  <c r="H74" i="10"/>
  <c r="B75" i="10"/>
  <c r="Q75" i="10"/>
  <c r="H75" i="10"/>
  <c r="B76" i="10"/>
  <c r="H76" i="10"/>
  <c r="B77" i="10"/>
  <c r="H77" i="10"/>
  <c r="B78" i="10"/>
  <c r="H78" i="10"/>
  <c r="B79" i="10"/>
  <c r="H79" i="10"/>
  <c r="B80" i="10"/>
  <c r="H80" i="10"/>
  <c r="B81" i="10"/>
  <c r="H81" i="10"/>
  <c r="B82" i="10"/>
  <c r="H82" i="10"/>
  <c r="B83" i="10"/>
  <c r="Q83" i="10"/>
  <c r="C83" i="10"/>
  <c r="H83" i="10"/>
  <c r="B84" i="10"/>
  <c r="H84" i="10"/>
  <c r="B85" i="10"/>
  <c r="H85" i="10"/>
  <c r="B86" i="10"/>
  <c r="H86" i="10"/>
  <c r="B87" i="10"/>
  <c r="Q87" i="10" s="1"/>
  <c r="H87" i="10"/>
  <c r="B88" i="10"/>
  <c r="H88" i="10"/>
  <c r="B89" i="10"/>
  <c r="Q89" i="10" s="1"/>
  <c r="H89" i="10"/>
  <c r="B90" i="10"/>
  <c r="P90" i="10"/>
  <c r="H90" i="10"/>
  <c r="B91" i="10"/>
  <c r="H91" i="10"/>
  <c r="B92" i="10"/>
  <c r="P92" i="10"/>
  <c r="H92" i="10"/>
  <c r="B93" i="10"/>
  <c r="Q93" i="10" s="1"/>
  <c r="H93" i="10"/>
  <c r="B94" i="10"/>
  <c r="P94" i="10"/>
  <c r="H94" i="10"/>
  <c r="B95" i="10"/>
  <c r="Q95" i="10" s="1"/>
  <c r="H95" i="10"/>
  <c r="B96" i="10"/>
  <c r="Q96" i="10"/>
  <c r="H96" i="10"/>
  <c r="B97" i="10"/>
  <c r="Q97" i="10"/>
  <c r="C97" i="10"/>
  <c r="H97" i="10"/>
  <c r="B98" i="10"/>
  <c r="P98" i="10"/>
  <c r="H98" i="10"/>
  <c r="B99" i="10"/>
  <c r="P99" i="10" s="1"/>
  <c r="H99" i="10"/>
  <c r="I99" i="10"/>
  <c r="J99" i="10" s="1"/>
  <c r="B100" i="10"/>
  <c r="P100" i="10" s="1"/>
  <c r="H100" i="10"/>
  <c r="B101" i="10"/>
  <c r="Q101" i="10"/>
  <c r="C101" i="10"/>
  <c r="H101" i="10"/>
  <c r="B102" i="10"/>
  <c r="P102" i="10"/>
  <c r="H102" i="10"/>
  <c r="B103" i="10"/>
  <c r="P103" i="10" s="1"/>
  <c r="H103" i="10"/>
  <c r="I103" i="10"/>
  <c r="B104" i="10"/>
  <c r="P104" i="10" s="1"/>
  <c r="H104" i="10"/>
  <c r="B105" i="10"/>
  <c r="Q105" i="10"/>
  <c r="C105" i="10"/>
  <c r="H105" i="10"/>
  <c r="B106" i="10"/>
  <c r="P106" i="10"/>
  <c r="H106" i="10"/>
  <c r="B107" i="10"/>
  <c r="P107" i="10" s="1"/>
  <c r="H107" i="10"/>
  <c r="I107" i="10"/>
  <c r="J107" i="10" s="1"/>
  <c r="B108" i="10"/>
  <c r="P108" i="10" s="1"/>
  <c r="H108" i="10"/>
  <c r="B109" i="10"/>
  <c r="Q109" i="10"/>
  <c r="C109" i="10"/>
  <c r="H109" i="10"/>
  <c r="B110" i="10"/>
  <c r="P110" i="10"/>
  <c r="H110" i="10"/>
  <c r="B111" i="10"/>
  <c r="Q111" i="10" s="1"/>
  <c r="H111" i="10"/>
  <c r="B112" i="10"/>
  <c r="P112" i="10"/>
  <c r="H112" i="10"/>
  <c r="B113" i="10"/>
  <c r="Q113" i="10" s="1"/>
  <c r="H113" i="10"/>
  <c r="I113" i="10"/>
  <c r="B114" i="10"/>
  <c r="P114" i="10" s="1"/>
  <c r="H114" i="10"/>
  <c r="B115" i="10"/>
  <c r="H115" i="10"/>
  <c r="B116" i="10"/>
  <c r="P116" i="10" s="1"/>
  <c r="H116" i="10"/>
  <c r="I116" i="10"/>
  <c r="J116" i="10" s="1"/>
  <c r="B117" i="10"/>
  <c r="Q117" i="10" s="1"/>
  <c r="H117" i="10"/>
  <c r="B118" i="10"/>
  <c r="P118" i="10"/>
  <c r="C118" i="10"/>
  <c r="H118" i="10"/>
  <c r="B119" i="10"/>
  <c r="Q119" i="10"/>
  <c r="R119" i="10" s="1"/>
  <c r="S119" i="10" s="1"/>
  <c r="H119" i="10"/>
  <c r="B120" i="10"/>
  <c r="P120" i="10"/>
  <c r="C120" i="10"/>
  <c r="D120" i="10" s="1"/>
  <c r="H120" i="10"/>
  <c r="B121" i="10"/>
  <c r="H121" i="10"/>
  <c r="B122" i="10"/>
  <c r="H122" i="10"/>
  <c r="B123" i="10"/>
  <c r="H123" i="10"/>
  <c r="B124" i="10"/>
  <c r="P124" i="10" s="1"/>
  <c r="H124" i="10"/>
  <c r="B125" i="10"/>
  <c r="Q125" i="10"/>
  <c r="C125" i="10"/>
  <c r="D125" i="10" s="1"/>
  <c r="H125" i="10"/>
  <c r="B126" i="10"/>
  <c r="H126" i="10"/>
  <c r="B127" i="10"/>
  <c r="H127" i="10"/>
  <c r="I127" i="10"/>
  <c r="B128" i="10"/>
  <c r="H128" i="10"/>
  <c r="B129" i="10"/>
  <c r="H129" i="10"/>
  <c r="B130" i="10"/>
  <c r="H130" i="10"/>
  <c r="B131" i="10"/>
  <c r="C131" i="10"/>
  <c r="H131" i="10"/>
  <c r="B132" i="10"/>
  <c r="H132" i="10"/>
  <c r="B133" i="10"/>
  <c r="H133" i="10"/>
  <c r="B134" i="10"/>
  <c r="H134" i="10"/>
  <c r="B135" i="10"/>
  <c r="H135" i="10"/>
  <c r="I135" i="10"/>
  <c r="J135" i="10" s="1"/>
  <c r="B136" i="10"/>
  <c r="H136" i="10"/>
  <c r="B1" i="7"/>
  <c r="B2" i="7"/>
  <c r="B3" i="7" s="1"/>
  <c r="B5" i="7"/>
  <c r="C31" i="7" s="1"/>
  <c r="D31" i="7" s="1"/>
  <c r="B14" i="7"/>
  <c r="H14" i="7"/>
  <c r="B15" i="7"/>
  <c r="Q15" i="7" s="1"/>
  <c r="B16" i="7"/>
  <c r="P16" i="7"/>
  <c r="B17" i="7"/>
  <c r="H17" i="7" s="1"/>
  <c r="B18" i="7"/>
  <c r="P18" i="7"/>
  <c r="Q18" i="7"/>
  <c r="B19" i="7"/>
  <c r="H19" i="7"/>
  <c r="B20" i="7"/>
  <c r="P20" i="7" s="1"/>
  <c r="B21" i="7"/>
  <c r="H21" i="7"/>
  <c r="B22" i="7"/>
  <c r="B23" i="7"/>
  <c r="H23" i="7" s="1"/>
  <c r="B24" i="7"/>
  <c r="P24" i="7"/>
  <c r="B25" i="7"/>
  <c r="H25" i="7" s="1"/>
  <c r="J25" i="7" s="1"/>
  <c r="B26" i="7"/>
  <c r="P26" i="7"/>
  <c r="B27" i="7"/>
  <c r="H27" i="7" s="1"/>
  <c r="Q27" i="7"/>
  <c r="B28" i="7"/>
  <c r="P28" i="7" s="1"/>
  <c r="B29" i="7"/>
  <c r="H29" i="7"/>
  <c r="B30" i="7"/>
  <c r="B31" i="7"/>
  <c r="H31" i="7"/>
  <c r="B32" i="7"/>
  <c r="P32" i="7" s="1"/>
  <c r="B33" i="7"/>
  <c r="I33" i="7"/>
  <c r="B34" i="7"/>
  <c r="P34" i="7" s="1"/>
  <c r="I34" i="7"/>
  <c r="B35" i="7"/>
  <c r="B36" i="7"/>
  <c r="P36" i="7"/>
  <c r="B37" i="7"/>
  <c r="H37" i="7" s="1"/>
  <c r="B38" i="7"/>
  <c r="B39" i="7"/>
  <c r="H39" i="7" s="1"/>
  <c r="B40" i="7"/>
  <c r="P40" i="7"/>
  <c r="B41" i="7"/>
  <c r="B42" i="7"/>
  <c r="P42" i="7"/>
  <c r="B43" i="7"/>
  <c r="H43" i="7" s="1"/>
  <c r="B44" i="7"/>
  <c r="P44" i="7"/>
  <c r="I44" i="7"/>
  <c r="B45" i="7"/>
  <c r="H45" i="7" s="1"/>
  <c r="B46" i="7"/>
  <c r="P46" i="7"/>
  <c r="C46" i="7"/>
  <c r="B47" i="7"/>
  <c r="H47" i="7"/>
  <c r="C47" i="7"/>
  <c r="B48" i="7"/>
  <c r="P48" i="7" s="1"/>
  <c r="B49" i="7"/>
  <c r="H49" i="7"/>
  <c r="J49" i="7" s="1"/>
  <c r="C49" i="7"/>
  <c r="B50" i="7"/>
  <c r="P50" i="7"/>
  <c r="I50" i="7"/>
  <c r="J50" i="7" s="1"/>
  <c r="B51" i="7"/>
  <c r="H51" i="7" s="1"/>
  <c r="I51" i="7"/>
  <c r="B52" i="7"/>
  <c r="P52" i="7" s="1"/>
  <c r="B53" i="7"/>
  <c r="H53" i="7"/>
  <c r="C53" i="7"/>
  <c r="B54" i="7"/>
  <c r="P54" i="7" s="1"/>
  <c r="B55" i="7"/>
  <c r="H55" i="7"/>
  <c r="I55" i="7"/>
  <c r="B56" i="7"/>
  <c r="P56" i="7"/>
  <c r="C56" i="7"/>
  <c r="I56" i="7"/>
  <c r="B57" i="7"/>
  <c r="H57" i="7"/>
  <c r="C57" i="7"/>
  <c r="I57" i="7"/>
  <c r="B58" i="7"/>
  <c r="P58" i="7"/>
  <c r="C58" i="7"/>
  <c r="I58" i="7"/>
  <c r="B59" i="7"/>
  <c r="H59" i="7"/>
  <c r="C59" i="7"/>
  <c r="B60" i="7"/>
  <c r="D60" i="7" s="1"/>
  <c r="P60" i="7"/>
  <c r="C60" i="7"/>
  <c r="B61" i="7"/>
  <c r="C61" i="7"/>
  <c r="B62" i="7"/>
  <c r="H62" i="7" s="1"/>
  <c r="B63" i="7"/>
  <c r="I63" i="7"/>
  <c r="B64" i="7"/>
  <c r="I64" i="7"/>
  <c r="B65" i="7"/>
  <c r="H65" i="7" s="1"/>
  <c r="C65" i="7"/>
  <c r="I65" i="7"/>
  <c r="B66" i="7"/>
  <c r="I66" i="7"/>
  <c r="B67" i="7"/>
  <c r="H67" i="7" s="1"/>
  <c r="I67" i="7"/>
  <c r="B68" i="7"/>
  <c r="B69" i="7"/>
  <c r="C69" i="7"/>
  <c r="B70" i="7"/>
  <c r="B71" i="7"/>
  <c r="P71" i="7"/>
  <c r="I71" i="7"/>
  <c r="B72" i="7"/>
  <c r="P72" i="7" s="1"/>
  <c r="C72" i="7"/>
  <c r="B73" i="7"/>
  <c r="H73" i="7" s="1"/>
  <c r="B74" i="7"/>
  <c r="H74" i="7"/>
  <c r="B75" i="7"/>
  <c r="B76" i="7"/>
  <c r="P76" i="7"/>
  <c r="I76" i="7"/>
  <c r="B77" i="7"/>
  <c r="B78" i="7"/>
  <c r="C78" i="7"/>
  <c r="I78" i="7"/>
  <c r="B79" i="7"/>
  <c r="C79" i="7"/>
  <c r="B80" i="7"/>
  <c r="P80" i="7"/>
  <c r="I80" i="7"/>
  <c r="B81" i="7"/>
  <c r="H81" i="7" s="1"/>
  <c r="J81" i="7" s="1"/>
  <c r="C81" i="7"/>
  <c r="I81" i="7"/>
  <c r="B82" i="7"/>
  <c r="C82" i="7"/>
  <c r="I82" i="7"/>
  <c r="B83" i="7"/>
  <c r="H83" i="7"/>
  <c r="C83" i="7"/>
  <c r="I83" i="7"/>
  <c r="B84" i="7"/>
  <c r="P84" i="7"/>
  <c r="C84" i="7"/>
  <c r="B85" i="7"/>
  <c r="C85" i="7"/>
  <c r="B86" i="7"/>
  <c r="B87" i="7"/>
  <c r="I87" i="7"/>
  <c r="B88" i="7"/>
  <c r="P88" i="7"/>
  <c r="C88" i="7"/>
  <c r="B89" i="7"/>
  <c r="H89" i="7" s="1"/>
  <c r="Q89" i="7"/>
  <c r="B90" i="7"/>
  <c r="H90" i="7" s="1"/>
  <c r="B91" i="7"/>
  <c r="H91" i="7"/>
  <c r="B92" i="7"/>
  <c r="P92" i="7" s="1"/>
  <c r="I92" i="7"/>
  <c r="B93" i="7"/>
  <c r="I93" i="7"/>
  <c r="B94" i="7"/>
  <c r="P94" i="7"/>
  <c r="C94" i="7"/>
  <c r="I94" i="7"/>
  <c r="B95" i="7"/>
  <c r="H95" i="7"/>
  <c r="C95" i="7"/>
  <c r="B96" i="7"/>
  <c r="P96" i="7" s="1"/>
  <c r="I96" i="7"/>
  <c r="B97" i="7"/>
  <c r="C97" i="7"/>
  <c r="I97" i="7"/>
  <c r="B98" i="7"/>
  <c r="P98" i="7" s="1"/>
  <c r="C98" i="7"/>
  <c r="I98" i="7"/>
  <c r="B99" i="7"/>
  <c r="C99" i="7"/>
  <c r="I99" i="7"/>
  <c r="B100" i="7"/>
  <c r="C100" i="7"/>
  <c r="B101" i="7"/>
  <c r="C101" i="7"/>
  <c r="B102" i="7"/>
  <c r="H102" i="7" s="1"/>
  <c r="J102" i="7" s="1"/>
  <c r="P102" i="7"/>
  <c r="B103" i="7"/>
  <c r="H103" i="7"/>
  <c r="Q103" i="7"/>
  <c r="B104" i="7"/>
  <c r="P104" i="7" s="1"/>
  <c r="C104" i="7"/>
  <c r="B105" i="7"/>
  <c r="H105" i="7"/>
  <c r="J105" i="7" s="1"/>
  <c r="B106" i="7"/>
  <c r="P106" i="7"/>
  <c r="B107" i="7"/>
  <c r="H107" i="7"/>
  <c r="J107" i="7" s="1"/>
  <c r="B108" i="7"/>
  <c r="P108" i="7"/>
  <c r="I108" i="7"/>
  <c r="B109" i="7"/>
  <c r="I109" i="7"/>
  <c r="B110" i="7"/>
  <c r="P110" i="7"/>
  <c r="C110" i="7"/>
  <c r="I110" i="7"/>
  <c r="B111" i="7"/>
  <c r="H111" i="7"/>
  <c r="C111" i="7"/>
  <c r="B112" i="7"/>
  <c r="P112" i="7" s="1"/>
  <c r="I112" i="7"/>
  <c r="B113" i="7"/>
  <c r="H113" i="7"/>
  <c r="C113" i="7"/>
  <c r="I113" i="7"/>
  <c r="B114" i="7"/>
  <c r="P114" i="7"/>
  <c r="C114" i="7"/>
  <c r="I114" i="7"/>
  <c r="B115" i="7"/>
  <c r="H115" i="7"/>
  <c r="C115" i="7"/>
  <c r="I115" i="7"/>
  <c r="B116" i="7"/>
  <c r="P116" i="7"/>
  <c r="C116" i="7"/>
  <c r="B117" i="7"/>
  <c r="H117" i="7" s="1"/>
  <c r="C117" i="7"/>
  <c r="B118" i="7"/>
  <c r="P118" i="7" s="1"/>
  <c r="B119" i="7"/>
  <c r="H119" i="7"/>
  <c r="I119" i="7"/>
  <c r="B120" i="7"/>
  <c r="P120" i="7" s="1"/>
  <c r="C120" i="7"/>
  <c r="B121" i="7"/>
  <c r="B122" i="7"/>
  <c r="P122" i="7"/>
  <c r="B123" i="7"/>
  <c r="B124" i="7"/>
  <c r="P124" i="7"/>
  <c r="I124" i="7"/>
  <c r="B125" i="7"/>
  <c r="H125" i="7" s="1"/>
  <c r="I125" i="7"/>
  <c r="J125" i="7"/>
  <c r="B126" i="7"/>
  <c r="C126" i="7"/>
  <c r="I126" i="7"/>
  <c r="B127" i="7"/>
  <c r="H127" i="7" s="1"/>
  <c r="C127" i="7"/>
  <c r="D127" i="7" s="1"/>
  <c r="I127" i="7"/>
  <c r="B128" i="7"/>
  <c r="P128" i="7"/>
  <c r="C128" i="7"/>
  <c r="D128" i="7" s="1"/>
  <c r="B129" i="7"/>
  <c r="H129" i="7" s="1"/>
  <c r="Q129" i="7"/>
  <c r="B130" i="7"/>
  <c r="B131" i="7"/>
  <c r="H131" i="7"/>
  <c r="Q131" i="7"/>
  <c r="B132" i="7"/>
  <c r="P132" i="7" s="1"/>
  <c r="I132" i="7"/>
  <c r="B133" i="7"/>
  <c r="B134" i="7"/>
  <c r="P134" i="7"/>
  <c r="I134" i="7"/>
  <c r="J134" i="7" s="1"/>
  <c r="B135" i="7"/>
  <c r="H135" i="7" s="1"/>
  <c r="C135" i="7"/>
  <c r="D135" i="7"/>
  <c r="Q135" i="7"/>
  <c r="B136" i="7"/>
  <c r="H136" i="7"/>
  <c r="I136" i="7"/>
  <c r="B1" i="13"/>
  <c r="B2" i="13"/>
  <c r="B5" i="13"/>
  <c r="C25" i="13" s="1"/>
  <c r="C16" i="13"/>
  <c r="B14" i="13"/>
  <c r="P14" i="13" s="1"/>
  <c r="H14" i="13"/>
  <c r="Q14" i="13"/>
  <c r="B15" i="13"/>
  <c r="Q15" i="13" s="1"/>
  <c r="H15" i="13"/>
  <c r="P15" i="13"/>
  <c r="B16" i="13"/>
  <c r="D16" i="13" s="1"/>
  <c r="P16" i="13"/>
  <c r="H16" i="13"/>
  <c r="B17" i="13"/>
  <c r="Q17" i="13"/>
  <c r="H17" i="13"/>
  <c r="B18" i="13"/>
  <c r="P18" i="13"/>
  <c r="H18" i="13"/>
  <c r="B19" i="13"/>
  <c r="Q19" i="13" s="1"/>
  <c r="H19" i="13"/>
  <c r="B20" i="13"/>
  <c r="Q20" i="13" s="1"/>
  <c r="H20" i="13"/>
  <c r="B21" i="13"/>
  <c r="Q21" i="13"/>
  <c r="R40" i="13" s="1"/>
  <c r="S40" i="13" s="1"/>
  <c r="H21" i="13"/>
  <c r="B22" i="13"/>
  <c r="P22" i="13"/>
  <c r="H22" i="13"/>
  <c r="J22" i="13" s="1"/>
  <c r="B23" i="13"/>
  <c r="Q23" i="13" s="1"/>
  <c r="H23" i="13"/>
  <c r="B24" i="13"/>
  <c r="P24" i="13" s="1"/>
  <c r="H24" i="13"/>
  <c r="I24" i="13"/>
  <c r="B25" i="13"/>
  <c r="Q25" i="13" s="1"/>
  <c r="H25" i="13"/>
  <c r="I25" i="13"/>
  <c r="J25" i="13" s="1"/>
  <c r="B26" i="13"/>
  <c r="P26" i="13" s="1"/>
  <c r="C26" i="13"/>
  <c r="H26" i="13"/>
  <c r="J26" i="13" s="1"/>
  <c r="I26" i="13"/>
  <c r="B27" i="13"/>
  <c r="Q27" i="13"/>
  <c r="C27" i="13"/>
  <c r="H27" i="13"/>
  <c r="I27" i="13"/>
  <c r="B28" i="13"/>
  <c r="H28" i="13"/>
  <c r="B29" i="13"/>
  <c r="Q29" i="13"/>
  <c r="H29" i="13"/>
  <c r="B30" i="13"/>
  <c r="P30" i="13"/>
  <c r="C30" i="13"/>
  <c r="D30" i="13" s="1"/>
  <c r="H30" i="13"/>
  <c r="B31" i="13"/>
  <c r="Q31" i="13"/>
  <c r="H31" i="13"/>
  <c r="B32" i="13"/>
  <c r="P32" i="13"/>
  <c r="C32" i="13"/>
  <c r="D32" i="13" s="1"/>
  <c r="H32" i="13"/>
  <c r="B33" i="13"/>
  <c r="Q33" i="13"/>
  <c r="C33" i="13"/>
  <c r="H33" i="13"/>
  <c r="I33" i="13"/>
  <c r="B34" i="13"/>
  <c r="P34" i="13" s="1"/>
  <c r="H34" i="13"/>
  <c r="B35" i="13"/>
  <c r="P35" i="13" s="1"/>
  <c r="Q35" i="13"/>
  <c r="C35" i="13"/>
  <c r="H35" i="13"/>
  <c r="I35" i="13"/>
  <c r="J35" i="13"/>
  <c r="B36" i="13"/>
  <c r="P36" i="13"/>
  <c r="H36" i="13"/>
  <c r="B37" i="13"/>
  <c r="Q37" i="13" s="1"/>
  <c r="C37" i="13"/>
  <c r="H37" i="13"/>
  <c r="J37" i="13" s="1"/>
  <c r="I37" i="13"/>
  <c r="B38" i="13"/>
  <c r="P38" i="13"/>
  <c r="H38" i="13"/>
  <c r="J38" i="13" s="1"/>
  <c r="B39" i="13"/>
  <c r="Q39" i="13" s="1"/>
  <c r="C39" i="13"/>
  <c r="H39" i="13"/>
  <c r="I39" i="13"/>
  <c r="B40" i="13"/>
  <c r="P40" i="13"/>
  <c r="H40" i="13"/>
  <c r="B41" i="13"/>
  <c r="Q41" i="13" s="1"/>
  <c r="R60" i="13" s="1"/>
  <c r="C41" i="13"/>
  <c r="H41" i="13"/>
  <c r="J41" i="13" s="1"/>
  <c r="I41" i="13"/>
  <c r="B42" i="13"/>
  <c r="P42" i="13"/>
  <c r="H42" i="13"/>
  <c r="B43" i="13"/>
  <c r="Q43" i="13" s="1"/>
  <c r="C43" i="13"/>
  <c r="H43" i="13"/>
  <c r="J43" i="13" s="1"/>
  <c r="I43" i="13"/>
  <c r="B44" i="13"/>
  <c r="P44" i="13"/>
  <c r="H44" i="13"/>
  <c r="B45" i="13"/>
  <c r="Q45" i="13" s="1"/>
  <c r="C45" i="13"/>
  <c r="H45" i="13"/>
  <c r="J45" i="13" s="1"/>
  <c r="I45" i="13"/>
  <c r="B46" i="13"/>
  <c r="P46" i="13"/>
  <c r="H46" i="13"/>
  <c r="J46" i="13" s="1"/>
  <c r="B47" i="13"/>
  <c r="P47" i="13" s="1"/>
  <c r="C47" i="13"/>
  <c r="H47" i="13"/>
  <c r="J47" i="13" s="1"/>
  <c r="I47" i="13"/>
  <c r="Q47" i="13"/>
  <c r="B48" i="13"/>
  <c r="H48" i="13"/>
  <c r="B49" i="13"/>
  <c r="Q49" i="13"/>
  <c r="C49" i="13"/>
  <c r="H49" i="13"/>
  <c r="I49" i="13"/>
  <c r="B50" i="13"/>
  <c r="H50" i="13"/>
  <c r="B51" i="13"/>
  <c r="Q51" i="13"/>
  <c r="R70" i="13" s="1"/>
  <c r="C51" i="13"/>
  <c r="H51" i="13"/>
  <c r="I51" i="13"/>
  <c r="B52" i="13"/>
  <c r="H52" i="13"/>
  <c r="B53" i="13"/>
  <c r="Q53" i="13"/>
  <c r="C53" i="13"/>
  <c r="H53" i="13"/>
  <c r="I53" i="13"/>
  <c r="B54" i="13"/>
  <c r="H54" i="13"/>
  <c r="B55" i="13"/>
  <c r="Q55" i="13"/>
  <c r="C55" i="13"/>
  <c r="H55" i="13"/>
  <c r="I55" i="13"/>
  <c r="B56" i="13"/>
  <c r="H56" i="13"/>
  <c r="B57" i="13"/>
  <c r="Q57" i="13"/>
  <c r="C57" i="13"/>
  <c r="H57" i="13"/>
  <c r="I57" i="13"/>
  <c r="B58" i="13"/>
  <c r="H58" i="13"/>
  <c r="B59" i="13"/>
  <c r="Q59" i="13"/>
  <c r="R78" i="13" s="1"/>
  <c r="S78" i="13" s="1"/>
  <c r="C59" i="13"/>
  <c r="H59" i="13"/>
  <c r="I59" i="13"/>
  <c r="B60" i="13"/>
  <c r="H60" i="13"/>
  <c r="B61" i="13"/>
  <c r="Q61" i="13"/>
  <c r="C61" i="13"/>
  <c r="H61" i="13"/>
  <c r="I61" i="13"/>
  <c r="B62" i="13"/>
  <c r="H62" i="13"/>
  <c r="B63" i="13"/>
  <c r="Q63" i="13"/>
  <c r="C63" i="13"/>
  <c r="H63" i="13"/>
  <c r="I63" i="13"/>
  <c r="B64" i="13"/>
  <c r="H64" i="13"/>
  <c r="B65" i="13"/>
  <c r="Q65" i="13"/>
  <c r="C65" i="13"/>
  <c r="H65" i="13"/>
  <c r="I65" i="13"/>
  <c r="B66" i="13"/>
  <c r="H66" i="13"/>
  <c r="B67" i="13"/>
  <c r="Q67" i="13"/>
  <c r="R86" i="13" s="1"/>
  <c r="S86" i="13" s="1"/>
  <c r="C67" i="13"/>
  <c r="H67" i="13"/>
  <c r="I67" i="13"/>
  <c r="B68" i="13"/>
  <c r="H68" i="13"/>
  <c r="B69" i="13"/>
  <c r="Q69" i="13"/>
  <c r="C69" i="13"/>
  <c r="H69" i="13"/>
  <c r="I69" i="13"/>
  <c r="B70" i="13"/>
  <c r="H70" i="13"/>
  <c r="B71" i="13"/>
  <c r="Q71" i="13"/>
  <c r="C71" i="13"/>
  <c r="H71" i="13"/>
  <c r="I71" i="13"/>
  <c r="B72" i="13"/>
  <c r="H72" i="13"/>
  <c r="B73" i="13"/>
  <c r="Q73" i="13"/>
  <c r="C73" i="13"/>
  <c r="H73" i="13"/>
  <c r="I73" i="13"/>
  <c r="B74" i="13"/>
  <c r="H74" i="13"/>
  <c r="B75" i="13"/>
  <c r="Q75" i="13"/>
  <c r="R94" i="13" s="1"/>
  <c r="C75" i="13"/>
  <c r="H75" i="13"/>
  <c r="I75" i="13"/>
  <c r="B76" i="13"/>
  <c r="H76" i="13"/>
  <c r="B77" i="13"/>
  <c r="P77" i="13"/>
  <c r="H77" i="13"/>
  <c r="B78" i="13"/>
  <c r="P78" i="13"/>
  <c r="H78" i="13"/>
  <c r="J78" i="13" s="1"/>
  <c r="B79" i="13"/>
  <c r="Q79" i="13" s="1"/>
  <c r="R98" i="13" s="1"/>
  <c r="S98" i="13" s="1"/>
  <c r="H79" i="13"/>
  <c r="B80" i="13"/>
  <c r="C80" i="13"/>
  <c r="H80" i="13"/>
  <c r="I80" i="13"/>
  <c r="B81" i="13"/>
  <c r="Q81" i="13" s="1"/>
  <c r="C81" i="13"/>
  <c r="H81" i="13"/>
  <c r="J81" i="13" s="1"/>
  <c r="I81" i="13"/>
  <c r="B82" i="13"/>
  <c r="P82" i="13"/>
  <c r="C82" i="13"/>
  <c r="D82" i="13" s="1"/>
  <c r="H82" i="13"/>
  <c r="I82" i="13"/>
  <c r="B83" i="13"/>
  <c r="Q83" i="13"/>
  <c r="H83" i="13"/>
  <c r="B84" i="13"/>
  <c r="P84" i="13"/>
  <c r="H84" i="13"/>
  <c r="J84" i="13" s="1"/>
  <c r="B85" i="13"/>
  <c r="P85" i="13" s="1"/>
  <c r="H85" i="13"/>
  <c r="B86" i="13"/>
  <c r="P86" i="13" s="1"/>
  <c r="H86" i="13"/>
  <c r="B87" i="13"/>
  <c r="Q87" i="13"/>
  <c r="H87" i="13"/>
  <c r="B88" i="13"/>
  <c r="P88" i="13"/>
  <c r="C88" i="13"/>
  <c r="D88" i="13" s="1"/>
  <c r="H88" i="13"/>
  <c r="I88" i="13"/>
  <c r="B89" i="13"/>
  <c r="Q89" i="13"/>
  <c r="C89" i="13"/>
  <c r="H89" i="13"/>
  <c r="I89" i="13"/>
  <c r="B90" i="13"/>
  <c r="P90" i="13" s="1"/>
  <c r="H90" i="13"/>
  <c r="B91" i="13"/>
  <c r="Q91" i="13"/>
  <c r="H91" i="13"/>
  <c r="B92" i="13"/>
  <c r="P92" i="13"/>
  <c r="H92" i="13"/>
  <c r="J92" i="13" s="1"/>
  <c r="B93" i="13"/>
  <c r="Q93" i="13" s="1"/>
  <c r="H93" i="13"/>
  <c r="B94" i="13"/>
  <c r="C94" i="13"/>
  <c r="H94" i="13"/>
  <c r="I94" i="13"/>
  <c r="B95" i="13"/>
  <c r="Q95" i="13" s="1"/>
  <c r="C95" i="13"/>
  <c r="D95" i="13"/>
  <c r="H95" i="13"/>
  <c r="I95" i="13"/>
  <c r="B96" i="13"/>
  <c r="D96" i="13" s="1"/>
  <c r="P96" i="13"/>
  <c r="C96" i="13"/>
  <c r="H96" i="13"/>
  <c r="J96" i="13" s="1"/>
  <c r="I96" i="13"/>
  <c r="B97" i="13"/>
  <c r="P97" i="13"/>
  <c r="H97" i="13"/>
  <c r="J97" i="13" s="1"/>
  <c r="B98" i="13"/>
  <c r="P98" i="13" s="1"/>
  <c r="H98" i="13"/>
  <c r="B99" i="13"/>
  <c r="H99" i="13"/>
  <c r="B100" i="13"/>
  <c r="P100" i="13"/>
  <c r="H100" i="13"/>
  <c r="B101" i="13"/>
  <c r="P101" i="13"/>
  <c r="C101" i="13"/>
  <c r="H101" i="13"/>
  <c r="I101" i="13"/>
  <c r="B102" i="13"/>
  <c r="P102" i="13"/>
  <c r="H102" i="13"/>
  <c r="B103" i="13"/>
  <c r="Q103" i="13"/>
  <c r="C103" i="13"/>
  <c r="H103" i="13"/>
  <c r="I103" i="13"/>
  <c r="B104" i="13"/>
  <c r="P104" i="13"/>
  <c r="H104" i="13"/>
  <c r="B105" i="13"/>
  <c r="P105" i="13"/>
  <c r="H105" i="13"/>
  <c r="J105" i="13" s="1"/>
  <c r="B106" i="13"/>
  <c r="P106" i="13" s="1"/>
  <c r="H106" i="13"/>
  <c r="B107" i="13"/>
  <c r="H107" i="13"/>
  <c r="B108" i="13"/>
  <c r="P108" i="13"/>
  <c r="S108" i="13" s="1"/>
  <c r="C108" i="13"/>
  <c r="H108" i="13"/>
  <c r="I108" i="13"/>
  <c r="B109" i="13"/>
  <c r="C109" i="13"/>
  <c r="H109" i="13"/>
  <c r="I109" i="13"/>
  <c r="B110" i="13"/>
  <c r="P110" i="13" s="1"/>
  <c r="C110" i="13"/>
  <c r="H110" i="13"/>
  <c r="J110" i="13" s="1"/>
  <c r="I110" i="13"/>
  <c r="B111" i="13"/>
  <c r="Q111" i="13"/>
  <c r="C111" i="13"/>
  <c r="D111" i="13" s="1"/>
  <c r="H111" i="13"/>
  <c r="I111" i="13"/>
  <c r="B112" i="13"/>
  <c r="P112" i="13"/>
  <c r="H112" i="13"/>
  <c r="B113" i="13"/>
  <c r="Q113" i="13"/>
  <c r="H113" i="13"/>
  <c r="B114" i="13"/>
  <c r="P114" i="13" s="1"/>
  <c r="C114" i="13"/>
  <c r="H114" i="13"/>
  <c r="J114" i="13" s="1"/>
  <c r="I114" i="13"/>
  <c r="B115" i="13"/>
  <c r="Q115" i="13"/>
  <c r="C115" i="13"/>
  <c r="H115" i="13"/>
  <c r="I115" i="13"/>
  <c r="B116" i="13"/>
  <c r="P116" i="13"/>
  <c r="H116" i="13"/>
  <c r="B117" i="13"/>
  <c r="P117" i="13"/>
  <c r="H117" i="13"/>
  <c r="B118" i="13"/>
  <c r="P118" i="13" s="1"/>
  <c r="H118" i="13"/>
  <c r="B119" i="13"/>
  <c r="H119" i="13"/>
  <c r="B120" i="13"/>
  <c r="P120" i="13"/>
  <c r="H120" i="13"/>
  <c r="B121" i="13"/>
  <c r="Q121" i="13"/>
  <c r="H121" i="13"/>
  <c r="B122" i="13"/>
  <c r="P122" i="13" s="1"/>
  <c r="C122" i="13"/>
  <c r="H122" i="13"/>
  <c r="I122" i="13"/>
  <c r="B123" i="13"/>
  <c r="P123" i="13"/>
  <c r="C123" i="13"/>
  <c r="H123" i="13"/>
  <c r="I123" i="13"/>
  <c r="J123" i="13"/>
  <c r="B124" i="13"/>
  <c r="P124" i="13" s="1"/>
  <c r="C124" i="13"/>
  <c r="H124" i="13"/>
  <c r="I124" i="13"/>
  <c r="B125" i="13"/>
  <c r="Q125" i="13" s="1"/>
  <c r="C125" i="13"/>
  <c r="H125" i="13"/>
  <c r="J125" i="13" s="1"/>
  <c r="I125" i="13"/>
  <c r="B126" i="13"/>
  <c r="P126" i="13"/>
  <c r="H126" i="13"/>
  <c r="J126" i="13" s="1"/>
  <c r="B127" i="13"/>
  <c r="Q127" i="13" s="1"/>
  <c r="H127" i="13"/>
  <c r="B128" i="13"/>
  <c r="P128" i="13" s="1"/>
  <c r="C128" i="13"/>
  <c r="H128" i="13"/>
  <c r="I128" i="13"/>
  <c r="B129" i="13"/>
  <c r="Q129" i="13"/>
  <c r="C129" i="13"/>
  <c r="D129" i="13" s="1"/>
  <c r="H129" i="13"/>
  <c r="I129" i="13"/>
  <c r="P129" i="13"/>
  <c r="B130" i="13"/>
  <c r="P130" i="13" s="1"/>
  <c r="H130" i="13"/>
  <c r="B131" i="13"/>
  <c r="Q131" i="13"/>
  <c r="H131" i="13"/>
  <c r="B132" i="13"/>
  <c r="P132" i="13"/>
  <c r="C132" i="13"/>
  <c r="D132" i="13" s="1"/>
  <c r="H132" i="13"/>
  <c r="I132" i="13"/>
  <c r="J132" i="13"/>
  <c r="B133" i="13"/>
  <c r="D133" i="13" s="1"/>
  <c r="C133" i="13"/>
  <c r="H133" i="13"/>
  <c r="I133" i="13"/>
  <c r="B134" i="13"/>
  <c r="P134" i="13" s="1"/>
  <c r="S134" i="13" s="1"/>
  <c r="C134" i="13"/>
  <c r="H134" i="13"/>
  <c r="J134" i="13" s="1"/>
  <c r="I134" i="13"/>
  <c r="B135" i="13"/>
  <c r="P135" i="13"/>
  <c r="C135" i="13"/>
  <c r="H135" i="13"/>
  <c r="I135" i="13"/>
  <c r="B136" i="13"/>
  <c r="C136" i="13"/>
  <c r="H136" i="13"/>
  <c r="I136" i="13"/>
  <c r="J136" i="13" s="1"/>
  <c r="B1" i="12"/>
  <c r="B2" i="12"/>
  <c r="B5" i="12"/>
  <c r="C15" i="12"/>
  <c r="D15" i="12" s="1"/>
  <c r="B14" i="12"/>
  <c r="H14" i="12" s="1"/>
  <c r="B15" i="12"/>
  <c r="B16" i="12"/>
  <c r="P16" i="12" s="1"/>
  <c r="B17" i="12"/>
  <c r="H17" i="12"/>
  <c r="B18" i="12"/>
  <c r="P18" i="12" s="1"/>
  <c r="B19" i="12"/>
  <c r="Q19" i="12"/>
  <c r="B20" i="12"/>
  <c r="H20" i="12" s="1"/>
  <c r="B21" i="12"/>
  <c r="Q21" i="12"/>
  <c r="B22" i="12"/>
  <c r="P22" i="12" s="1"/>
  <c r="B23" i="12"/>
  <c r="Q23" i="12"/>
  <c r="B24" i="12"/>
  <c r="H24" i="12" s="1"/>
  <c r="B25" i="12"/>
  <c r="Q25" i="12"/>
  <c r="B26" i="12"/>
  <c r="P26" i="12" s="1"/>
  <c r="B27" i="12"/>
  <c r="Q27" i="12"/>
  <c r="B28" i="12"/>
  <c r="H28" i="12" s="1"/>
  <c r="B29" i="12"/>
  <c r="Q29" i="12"/>
  <c r="B30" i="12"/>
  <c r="P30" i="12" s="1"/>
  <c r="B31" i="12"/>
  <c r="Q31" i="12"/>
  <c r="B32" i="12"/>
  <c r="H32" i="12" s="1"/>
  <c r="B33" i="12"/>
  <c r="Q33" i="12"/>
  <c r="B34" i="12"/>
  <c r="P34" i="12" s="1"/>
  <c r="B35" i="12"/>
  <c r="Q35" i="12"/>
  <c r="B36" i="12"/>
  <c r="P36" i="12" s="1"/>
  <c r="H36" i="12"/>
  <c r="Q36" i="12"/>
  <c r="B37" i="12"/>
  <c r="Q37" i="12" s="1"/>
  <c r="B38" i="12"/>
  <c r="H38" i="12"/>
  <c r="B39" i="12"/>
  <c r="Q39" i="12" s="1"/>
  <c r="B40" i="12"/>
  <c r="H40" i="12"/>
  <c r="B41" i="12"/>
  <c r="Q41" i="12" s="1"/>
  <c r="B42" i="12"/>
  <c r="H42" i="12"/>
  <c r="B43" i="12"/>
  <c r="Q43" i="12" s="1"/>
  <c r="B44" i="12"/>
  <c r="H44" i="12"/>
  <c r="B45" i="12"/>
  <c r="Q45" i="12" s="1"/>
  <c r="B46" i="12"/>
  <c r="H46" i="12"/>
  <c r="B47" i="12"/>
  <c r="Q47" i="12" s="1"/>
  <c r="B48" i="12"/>
  <c r="H48" i="12"/>
  <c r="B49" i="12"/>
  <c r="Q49" i="12" s="1"/>
  <c r="B50" i="12"/>
  <c r="H50" i="12"/>
  <c r="B51" i="12"/>
  <c r="Q51" i="12" s="1"/>
  <c r="B52" i="12"/>
  <c r="H52" i="12"/>
  <c r="B53" i="12"/>
  <c r="Q53" i="12" s="1"/>
  <c r="B54" i="12"/>
  <c r="H54" i="12"/>
  <c r="B55" i="12"/>
  <c r="H55" i="12" s="1"/>
  <c r="B56" i="12"/>
  <c r="H56" i="12"/>
  <c r="B57" i="12"/>
  <c r="H57" i="12" s="1"/>
  <c r="B58" i="12"/>
  <c r="H58" i="12" s="1"/>
  <c r="Q58" i="12"/>
  <c r="B59" i="12"/>
  <c r="H59" i="12"/>
  <c r="B60" i="12"/>
  <c r="B61" i="12"/>
  <c r="H61" i="12"/>
  <c r="B62" i="12"/>
  <c r="B63" i="12"/>
  <c r="H63" i="12"/>
  <c r="B64" i="12"/>
  <c r="Q64" i="12" s="1"/>
  <c r="B65" i="12"/>
  <c r="H65" i="12"/>
  <c r="B66" i="12"/>
  <c r="H66" i="12" s="1"/>
  <c r="P66" i="12"/>
  <c r="B67" i="12"/>
  <c r="H67" i="12" s="1"/>
  <c r="B68" i="12"/>
  <c r="Q68" i="12"/>
  <c r="H68" i="12"/>
  <c r="B69" i="12"/>
  <c r="H69" i="12" s="1"/>
  <c r="B70" i="12"/>
  <c r="H70" i="12" s="1"/>
  <c r="Q70" i="12"/>
  <c r="B71" i="12"/>
  <c r="H71" i="12"/>
  <c r="B72" i="12"/>
  <c r="B73" i="12"/>
  <c r="H73" i="12"/>
  <c r="B74" i="12"/>
  <c r="Q74" i="12" s="1"/>
  <c r="H74" i="12"/>
  <c r="B75" i="12"/>
  <c r="B76" i="12"/>
  <c r="H76" i="12"/>
  <c r="P76" i="12"/>
  <c r="B77" i="12"/>
  <c r="H77" i="12" s="1"/>
  <c r="Q77" i="12"/>
  <c r="B78" i="12"/>
  <c r="B79" i="12"/>
  <c r="H79" i="12"/>
  <c r="B80" i="12"/>
  <c r="B81" i="12"/>
  <c r="H81" i="12"/>
  <c r="Q81" i="12"/>
  <c r="B82" i="12"/>
  <c r="H82" i="12" s="1"/>
  <c r="B83" i="12"/>
  <c r="H83" i="12"/>
  <c r="B84" i="12"/>
  <c r="Q84" i="12" s="1"/>
  <c r="B85" i="12"/>
  <c r="H85" i="12"/>
  <c r="B86" i="12"/>
  <c r="Q86" i="12" s="1"/>
  <c r="P86" i="12"/>
  <c r="B87" i="12"/>
  <c r="B88" i="12"/>
  <c r="H88" i="12"/>
  <c r="B89" i="12"/>
  <c r="B90" i="12"/>
  <c r="Q90" i="12"/>
  <c r="H90" i="12"/>
  <c r="J90" i="12" s="1"/>
  <c r="B91" i="12"/>
  <c r="H91" i="12" s="1"/>
  <c r="B92" i="12"/>
  <c r="Q92" i="12"/>
  <c r="H92" i="12"/>
  <c r="B93" i="12"/>
  <c r="H93" i="12"/>
  <c r="B94" i="12"/>
  <c r="B95" i="12"/>
  <c r="H95" i="12"/>
  <c r="B96" i="12"/>
  <c r="Q96" i="12" s="1"/>
  <c r="P96" i="12"/>
  <c r="B97" i="12"/>
  <c r="B98" i="12"/>
  <c r="Q98" i="12"/>
  <c r="B99" i="12"/>
  <c r="B100" i="12"/>
  <c r="Q100" i="12"/>
  <c r="H100" i="12"/>
  <c r="B101" i="12"/>
  <c r="H101" i="12" s="1"/>
  <c r="B102" i="12"/>
  <c r="Q102" i="12"/>
  <c r="B103" i="12"/>
  <c r="H103" i="12" s="1"/>
  <c r="B104" i="12"/>
  <c r="P104" i="12" s="1"/>
  <c r="H104" i="12"/>
  <c r="B105" i="12"/>
  <c r="H105" i="12"/>
  <c r="B106" i="12"/>
  <c r="B107" i="12"/>
  <c r="H107" i="12"/>
  <c r="B108" i="12"/>
  <c r="H108" i="12" s="1"/>
  <c r="Q108" i="12"/>
  <c r="B109" i="12"/>
  <c r="B110" i="12"/>
  <c r="H110" i="12"/>
  <c r="B111" i="12"/>
  <c r="B112" i="12"/>
  <c r="H112" i="12"/>
  <c r="Q112" i="12"/>
  <c r="B113" i="12"/>
  <c r="H113" i="12" s="1"/>
  <c r="P113" i="12"/>
  <c r="B114" i="12"/>
  <c r="B115" i="12"/>
  <c r="H115" i="12"/>
  <c r="B116" i="12"/>
  <c r="B117" i="12"/>
  <c r="H117" i="12"/>
  <c r="Q117" i="12"/>
  <c r="B118" i="12"/>
  <c r="H118" i="12" s="1"/>
  <c r="Q118" i="12"/>
  <c r="B119" i="12"/>
  <c r="B120" i="12"/>
  <c r="B121" i="12"/>
  <c r="H121" i="12"/>
  <c r="Q121" i="12"/>
  <c r="B122" i="12"/>
  <c r="H122" i="12" s="1"/>
  <c r="B123" i="12"/>
  <c r="Q123" i="12" s="1"/>
  <c r="H123" i="12"/>
  <c r="B124" i="12"/>
  <c r="H124" i="12"/>
  <c r="B125" i="12"/>
  <c r="B126" i="12"/>
  <c r="H126" i="12"/>
  <c r="B127" i="12"/>
  <c r="H127" i="12" s="1"/>
  <c r="Q127" i="12"/>
  <c r="B128" i="12"/>
  <c r="H128" i="12" s="1"/>
  <c r="B129" i="12"/>
  <c r="H129" i="12"/>
  <c r="B130" i="12"/>
  <c r="B131" i="12"/>
  <c r="H131" i="12"/>
  <c r="B132" i="12"/>
  <c r="B133" i="12"/>
  <c r="H133" i="12"/>
  <c r="B134" i="12"/>
  <c r="H134" i="12" s="1"/>
  <c r="B135" i="12"/>
  <c r="H135" i="12"/>
  <c r="B136" i="12"/>
  <c r="H136" i="12" s="1"/>
  <c r="F4" i="2"/>
  <c r="A3" i="1"/>
  <c r="F4" i="1"/>
  <c r="I896" i="1"/>
  <c r="A3" i="3"/>
  <c r="F4" i="3"/>
  <c r="Q103" i="12"/>
  <c r="Q93" i="12"/>
  <c r="Q91" i="12"/>
  <c r="Q89" i="12"/>
  <c r="Q73" i="12"/>
  <c r="Q71" i="12"/>
  <c r="Q67" i="12"/>
  <c r="Q65" i="12"/>
  <c r="Q63" i="12"/>
  <c r="Q59" i="12"/>
  <c r="Q39" i="10"/>
  <c r="P35" i="10"/>
  <c r="Q35" i="10"/>
  <c r="Q31" i="10"/>
  <c r="P27" i="10"/>
  <c r="Q27" i="10"/>
  <c r="Q19" i="10"/>
  <c r="D69" i="13"/>
  <c r="D61" i="13"/>
  <c r="D45" i="13"/>
  <c r="D37" i="13"/>
  <c r="J24" i="13"/>
  <c r="Q128" i="7"/>
  <c r="Q124" i="7"/>
  <c r="Q120" i="7"/>
  <c r="Q112" i="7"/>
  <c r="Q104" i="7"/>
  <c r="Q96" i="7"/>
  <c r="Q88" i="7"/>
  <c r="Q84" i="7"/>
  <c r="Q80" i="7"/>
  <c r="Q76" i="7"/>
  <c r="Q72" i="7"/>
  <c r="Q64" i="7"/>
  <c r="Q56" i="7"/>
  <c r="Q48" i="7"/>
  <c r="Q40" i="7"/>
  <c r="Q36" i="7"/>
  <c r="Q32" i="7"/>
  <c r="Q28" i="7"/>
  <c r="Q24" i="7"/>
  <c r="Q20" i="7"/>
  <c r="Q16" i="7"/>
  <c r="Q36" i="10"/>
  <c r="Q28" i="10"/>
  <c r="Q24" i="10"/>
  <c r="Q20" i="10"/>
  <c r="Q16" i="10"/>
  <c r="D84" i="7"/>
  <c r="D58" i="7"/>
  <c r="P51" i="12"/>
  <c r="P47" i="12"/>
  <c r="P43" i="12"/>
  <c r="P39" i="12"/>
  <c r="P35" i="12"/>
  <c r="H31" i="12"/>
  <c r="P31" i="12"/>
  <c r="H27" i="12"/>
  <c r="P27" i="12"/>
  <c r="H23" i="12"/>
  <c r="P23" i="12"/>
  <c r="H19" i="12"/>
  <c r="P19" i="12"/>
  <c r="P107" i="12"/>
  <c r="P105" i="12"/>
  <c r="P101" i="12"/>
  <c r="P95" i="12"/>
  <c r="P93" i="12"/>
  <c r="P91" i="12"/>
  <c r="P85" i="12"/>
  <c r="P81" i="12"/>
  <c r="P79" i="12"/>
  <c r="P77" i="12"/>
  <c r="P75" i="12"/>
  <c r="P73" i="12"/>
  <c r="P71" i="12"/>
  <c r="P69" i="12"/>
  <c r="P67" i="12"/>
  <c r="P65" i="12"/>
  <c r="P63" i="12"/>
  <c r="P61" i="12"/>
  <c r="P59" i="12"/>
  <c r="P57" i="12"/>
  <c r="H53" i="12"/>
  <c r="P53" i="12"/>
  <c r="H49" i="12"/>
  <c r="P49" i="12"/>
  <c r="H45" i="12"/>
  <c r="P45" i="12"/>
  <c r="H41" i="12"/>
  <c r="P41" i="12"/>
  <c r="H37" i="12"/>
  <c r="P37" i="12"/>
  <c r="P33" i="12"/>
  <c r="P29" i="12"/>
  <c r="P25" i="12"/>
  <c r="P21" i="12"/>
  <c r="P136" i="12"/>
  <c r="P134" i="12"/>
  <c r="P128" i="12"/>
  <c r="P126" i="12"/>
  <c r="P122" i="12"/>
  <c r="P118" i="12"/>
  <c r="C39" i="12"/>
  <c r="P17" i="12"/>
  <c r="P135" i="7"/>
  <c r="P131" i="7"/>
  <c r="P129" i="7"/>
  <c r="P125" i="7"/>
  <c r="P117" i="7"/>
  <c r="P113" i="7"/>
  <c r="P111" i="7"/>
  <c r="P107" i="7"/>
  <c r="P105" i="7"/>
  <c r="P103" i="7"/>
  <c r="P91" i="7"/>
  <c r="P89" i="7"/>
  <c r="P87" i="7"/>
  <c r="P85" i="7"/>
  <c r="P83" i="7"/>
  <c r="P81" i="7"/>
  <c r="P79" i="7"/>
  <c r="P77" i="7"/>
  <c r="P73" i="7"/>
  <c r="P69" i="7"/>
  <c r="P65" i="7"/>
  <c r="P63" i="7"/>
  <c r="P61" i="7"/>
  <c r="P57" i="7"/>
  <c r="P55" i="7"/>
  <c r="P53" i="7"/>
  <c r="P49" i="7"/>
  <c r="P45" i="7"/>
  <c r="P37" i="7"/>
  <c r="P33" i="7"/>
  <c r="P31" i="7"/>
  <c r="P29" i="7"/>
  <c r="P27" i="7"/>
  <c r="P25" i="7"/>
  <c r="P23" i="7"/>
  <c r="P21" i="7"/>
  <c r="P19" i="7"/>
  <c r="C19" i="7"/>
  <c r="D19" i="7"/>
  <c r="I18" i="7"/>
  <c r="P17" i="7"/>
  <c r="C17" i="7"/>
  <c r="I16" i="7"/>
  <c r="P15" i="7"/>
  <c r="I24" i="10"/>
  <c r="I20" i="10"/>
  <c r="J20" i="10"/>
  <c r="I16" i="10"/>
  <c r="J16" i="10" s="1"/>
  <c r="Q136" i="12"/>
  <c r="Q134" i="12"/>
  <c r="P131" i="12"/>
  <c r="P127" i="12"/>
  <c r="Q126" i="12"/>
  <c r="Q124" i="12"/>
  <c r="P123" i="12"/>
  <c r="P121" i="12"/>
  <c r="P117" i="12"/>
  <c r="P108" i="12"/>
  <c r="Q101" i="12"/>
  <c r="Q95" i="12"/>
  <c r="P96" i="10"/>
  <c r="H128" i="7"/>
  <c r="H112" i="7"/>
  <c r="J112" i="7" s="1"/>
  <c r="H104" i="7"/>
  <c r="H96" i="7"/>
  <c r="J96" i="7"/>
  <c r="H88" i="7"/>
  <c r="H80" i="7"/>
  <c r="H72" i="7"/>
  <c r="H40" i="7"/>
  <c r="H32" i="7"/>
  <c r="H24" i="7"/>
  <c r="Q69" i="12"/>
  <c r="P64" i="12"/>
  <c r="H64" i="12"/>
  <c r="Q57" i="12"/>
  <c r="H26" i="12"/>
  <c r="H18" i="12"/>
  <c r="H16" i="12"/>
  <c r="Q112" i="13"/>
  <c r="P111" i="13"/>
  <c r="Q108" i="13"/>
  <c r="Q104" i="13"/>
  <c r="P103" i="13"/>
  <c r="Q96" i="13"/>
  <c r="P95" i="13"/>
  <c r="P87" i="13"/>
  <c r="Q74" i="13"/>
  <c r="P73" i="13"/>
  <c r="P71" i="13"/>
  <c r="Q70" i="13"/>
  <c r="P69" i="13"/>
  <c r="P67" i="13"/>
  <c r="Q66" i="13"/>
  <c r="P65" i="13"/>
  <c r="P63" i="13"/>
  <c r="Q62" i="13"/>
  <c r="P61" i="13"/>
  <c r="P59" i="13"/>
  <c r="Q58" i="13"/>
  <c r="P55" i="13"/>
  <c r="Q44" i="13"/>
  <c r="Q40" i="13"/>
  <c r="Q36" i="13"/>
  <c r="P33" i="13"/>
  <c r="Q32" i="13"/>
  <c r="D26" i="13"/>
  <c r="Q18" i="13"/>
  <c r="Q16" i="13"/>
  <c r="H134" i="7"/>
  <c r="H124" i="7"/>
  <c r="H108" i="7"/>
  <c r="H92" i="7"/>
  <c r="H84" i="7"/>
  <c r="H76" i="7"/>
  <c r="J76" i="7"/>
  <c r="H60" i="7"/>
  <c r="H44" i="7"/>
  <c r="H36" i="7"/>
  <c r="H15" i="7"/>
  <c r="Q14" i="7"/>
  <c r="P73" i="10"/>
  <c r="Q72" i="10"/>
  <c r="P69" i="10"/>
  <c r="P65" i="10"/>
  <c r="P93" i="10"/>
  <c r="Q92" i="10"/>
  <c r="P89" i="10"/>
  <c r="D48" i="9"/>
  <c r="J61" i="13"/>
  <c r="D43" i="13"/>
  <c r="J39" i="13"/>
  <c r="Q65" i="7"/>
  <c r="D65" i="7"/>
  <c r="P129" i="12"/>
  <c r="Q128" i="12"/>
  <c r="Q88" i="12"/>
  <c r="H86" i="12"/>
  <c r="Q76" i="12"/>
  <c r="P74" i="12"/>
  <c r="P70" i="12"/>
  <c r="P68" i="12"/>
  <c r="Q66" i="12"/>
  <c r="P48" i="12"/>
  <c r="P40" i="12"/>
  <c r="H30" i="12"/>
  <c r="Q134" i="7"/>
  <c r="H110" i="7"/>
  <c r="Q25" i="7"/>
  <c r="H20" i="7"/>
  <c r="J113" i="10"/>
  <c r="P115" i="12"/>
  <c r="H102" i="12"/>
  <c r="H98" i="12"/>
  <c r="P52" i="12"/>
  <c r="D114" i="13"/>
  <c r="J111" i="13"/>
  <c r="D110" i="13"/>
  <c r="J109" i="13"/>
  <c r="D108" i="13"/>
  <c r="J101" i="13"/>
  <c r="D101" i="13"/>
  <c r="J82" i="13"/>
  <c r="D75" i="13"/>
  <c r="J63" i="13"/>
  <c r="D63" i="13"/>
  <c r="J59" i="13"/>
  <c r="D59" i="13"/>
  <c r="D51" i="13"/>
  <c r="J49" i="13"/>
  <c r="Q123" i="7"/>
  <c r="H122" i="7"/>
  <c r="D94" i="7"/>
  <c r="D56" i="7"/>
  <c r="D53" i="7"/>
  <c r="P14" i="7"/>
  <c r="Q131" i="12"/>
  <c r="Q85" i="12"/>
  <c r="H34" i="12"/>
  <c r="Q26" i="12"/>
  <c r="Q15" i="12"/>
  <c r="P14" i="12"/>
  <c r="J69" i="13"/>
  <c r="J65" i="13"/>
  <c r="J55" i="13"/>
  <c r="D55" i="13"/>
  <c r="D47" i="13"/>
  <c r="Q46" i="13"/>
  <c r="D39" i="13"/>
  <c r="Q38" i="13"/>
  <c r="Q73" i="7"/>
  <c r="P134" i="10"/>
  <c r="Q134" i="10"/>
  <c r="Q133" i="10"/>
  <c r="P133" i="10"/>
  <c r="P132" i="10"/>
  <c r="Q132" i="10"/>
  <c r="P126" i="10"/>
  <c r="Q126" i="10"/>
  <c r="P88" i="10"/>
  <c r="Q88" i="10"/>
  <c r="P82" i="10"/>
  <c r="Q82" i="10"/>
  <c r="Q81" i="10"/>
  <c r="P81" i="10"/>
  <c r="P80" i="10"/>
  <c r="Q80" i="10"/>
  <c r="P79" i="10"/>
  <c r="Q79" i="10"/>
  <c r="P78" i="10"/>
  <c r="Q78" i="10"/>
  <c r="Q77" i="10"/>
  <c r="P77" i="10"/>
  <c r="P76" i="10"/>
  <c r="Q76" i="10"/>
  <c r="P38" i="7"/>
  <c r="H38" i="7"/>
  <c r="C16" i="7"/>
  <c r="D16" i="7"/>
  <c r="I17" i="7"/>
  <c r="C18" i="7"/>
  <c r="D18" i="7"/>
  <c r="I19" i="7"/>
  <c r="C20" i="7"/>
  <c r="D20" i="7" s="1"/>
  <c r="I20" i="7"/>
  <c r="J20" i="7"/>
  <c r="C21" i="7"/>
  <c r="D21" i="7" s="1"/>
  <c r="I23" i="7"/>
  <c r="C24" i="7"/>
  <c r="D24" i="7" s="1"/>
  <c r="I29" i="7"/>
  <c r="C30" i="7"/>
  <c r="C33" i="7"/>
  <c r="D33" i="7" s="1"/>
  <c r="C34" i="7"/>
  <c r="D34" i="7"/>
  <c r="I35" i="7"/>
  <c r="C36" i="7"/>
  <c r="D36" i="7"/>
  <c r="C37" i="7"/>
  <c r="D37" i="7" s="1"/>
  <c r="I39" i="7"/>
  <c r="C40" i="7"/>
  <c r="D40" i="7"/>
  <c r="P136" i="10"/>
  <c r="Q136" i="10"/>
  <c r="P130" i="10"/>
  <c r="Q130" i="10"/>
  <c r="Q129" i="10"/>
  <c r="P129" i="10"/>
  <c r="P128" i="10"/>
  <c r="Q128" i="10"/>
  <c r="P86" i="10"/>
  <c r="Q86" i="10"/>
  <c r="Q85" i="10"/>
  <c r="P85" i="10"/>
  <c r="P84" i="10"/>
  <c r="Q84" i="10"/>
  <c r="P74" i="10"/>
  <c r="Q74" i="10"/>
  <c r="R74" i="10" s="1"/>
  <c r="S74" i="10" s="1"/>
  <c r="P66" i="10"/>
  <c r="Q66" i="10"/>
  <c r="P37" i="10"/>
  <c r="Q37" i="10"/>
  <c r="P29" i="10"/>
  <c r="Q29" i="10"/>
  <c r="Q14" i="10"/>
  <c r="P14" i="10"/>
  <c r="Q68" i="10"/>
  <c r="H52" i="7"/>
  <c r="H116" i="7"/>
  <c r="H132" i="7"/>
  <c r="J132" i="7"/>
  <c r="Q136" i="7"/>
  <c r="P29" i="13"/>
  <c r="P37" i="13"/>
  <c r="P41" i="13"/>
  <c r="P45" i="13"/>
  <c r="P49" i="13"/>
  <c r="P79" i="13"/>
  <c r="Q88" i="13"/>
  <c r="Q92" i="13"/>
  <c r="Q100" i="13"/>
  <c r="Q24" i="12"/>
  <c r="Q32" i="12"/>
  <c r="P125" i="10"/>
  <c r="H48" i="7"/>
  <c r="H120" i="7"/>
  <c r="Q105" i="12"/>
  <c r="P112" i="12"/>
  <c r="P133" i="12"/>
  <c r="D17" i="7"/>
  <c r="P39" i="7"/>
  <c r="P43" i="7"/>
  <c r="P47" i="7"/>
  <c r="P51" i="7"/>
  <c r="P59" i="7"/>
  <c r="P67" i="7"/>
  <c r="P95" i="7"/>
  <c r="P115" i="7"/>
  <c r="P119" i="7"/>
  <c r="P127" i="7"/>
  <c r="P15" i="12"/>
  <c r="D39" i="12"/>
  <c r="P124" i="12"/>
  <c r="H21" i="12"/>
  <c r="H25" i="12"/>
  <c r="H29" i="12"/>
  <c r="H33" i="12"/>
  <c r="P83" i="12"/>
  <c r="P103" i="12"/>
  <c r="P111" i="12"/>
  <c r="H35" i="12"/>
  <c r="H39" i="12"/>
  <c r="H43" i="12"/>
  <c r="H47" i="12"/>
  <c r="H51" i="12"/>
  <c r="Q32" i="10"/>
  <c r="Q40" i="10"/>
  <c r="Q44" i="7"/>
  <c r="Q52" i="7"/>
  <c r="Q60" i="7"/>
  <c r="Q92" i="7"/>
  <c r="Q108" i="7"/>
  <c r="Q116" i="7"/>
  <c r="D41" i="13"/>
  <c r="D49" i="13"/>
  <c r="D65" i="13"/>
  <c r="D73" i="13"/>
  <c r="Q83" i="12"/>
  <c r="Q129" i="12"/>
  <c r="Q115" i="12"/>
  <c r="Q110" i="12"/>
  <c r="Q104" i="12"/>
  <c r="P102" i="12"/>
  <c r="P100" i="12"/>
  <c r="P98" i="12"/>
  <c r="H96" i="12"/>
  <c r="P88" i="12"/>
  <c r="P84" i="12"/>
  <c r="P56" i="12"/>
  <c r="P55" i="12"/>
  <c r="P54" i="12"/>
  <c r="P50" i="12"/>
  <c r="P46" i="12"/>
  <c r="P42" i="12"/>
  <c r="P38" i="12"/>
  <c r="Q34" i="12"/>
  <c r="P32" i="12"/>
  <c r="P28" i="12"/>
  <c r="P24" i="12"/>
  <c r="P20" i="12"/>
  <c r="Q14" i="12"/>
  <c r="I131" i="13"/>
  <c r="J131" i="13"/>
  <c r="C131" i="13"/>
  <c r="I130" i="13"/>
  <c r="J130" i="13" s="1"/>
  <c r="C130" i="13"/>
  <c r="D130" i="13"/>
  <c r="I127" i="13"/>
  <c r="J127" i="13" s="1"/>
  <c r="C127" i="13"/>
  <c r="I126" i="13"/>
  <c r="C126" i="13"/>
  <c r="D126" i="13"/>
  <c r="I121" i="13"/>
  <c r="C121" i="13"/>
  <c r="I120" i="13"/>
  <c r="J120" i="13"/>
  <c r="C120" i="13"/>
  <c r="D120" i="13" s="1"/>
  <c r="I119" i="13"/>
  <c r="J119" i="13"/>
  <c r="C119" i="13"/>
  <c r="I118" i="13"/>
  <c r="J118" i="13"/>
  <c r="C118" i="13"/>
  <c r="D118" i="13" s="1"/>
  <c r="I117" i="13"/>
  <c r="J117" i="13"/>
  <c r="C117" i="13"/>
  <c r="D117" i="13" s="1"/>
  <c r="I116" i="13"/>
  <c r="J116" i="13"/>
  <c r="C116" i="13"/>
  <c r="D116" i="13" s="1"/>
  <c r="I113" i="13"/>
  <c r="J113" i="13"/>
  <c r="C113" i="13"/>
  <c r="I112" i="13"/>
  <c r="J112" i="13"/>
  <c r="C112" i="13"/>
  <c r="D112" i="13" s="1"/>
  <c r="I107" i="13"/>
  <c r="J107" i="13"/>
  <c r="C107" i="13"/>
  <c r="I106" i="13"/>
  <c r="J106" i="13"/>
  <c r="C106" i="13"/>
  <c r="D106" i="13" s="1"/>
  <c r="I105" i="13"/>
  <c r="C105" i="13"/>
  <c r="D105" i="13" s="1"/>
  <c r="I104" i="13"/>
  <c r="J104" i="13"/>
  <c r="C104" i="13"/>
  <c r="D104" i="13" s="1"/>
  <c r="I102" i="13"/>
  <c r="J102" i="13"/>
  <c r="C102" i="13"/>
  <c r="D102" i="13" s="1"/>
  <c r="Q101" i="13"/>
  <c r="I100" i="13"/>
  <c r="J100" i="13"/>
  <c r="C100" i="13"/>
  <c r="D100" i="13" s="1"/>
  <c r="I99" i="13"/>
  <c r="C99" i="13"/>
  <c r="I98" i="13"/>
  <c r="C98" i="13"/>
  <c r="D98" i="13"/>
  <c r="I97" i="13"/>
  <c r="C97" i="13"/>
  <c r="D97" i="13"/>
  <c r="I93" i="13"/>
  <c r="J93" i="13" s="1"/>
  <c r="C93" i="13"/>
  <c r="D93" i="13"/>
  <c r="I92" i="13"/>
  <c r="C92" i="13"/>
  <c r="D92" i="13"/>
  <c r="I91" i="13"/>
  <c r="J91" i="13" s="1"/>
  <c r="C91" i="13"/>
  <c r="D91" i="13"/>
  <c r="I90" i="13"/>
  <c r="J90" i="13" s="1"/>
  <c r="C90" i="13"/>
  <c r="D90" i="13"/>
  <c r="I87" i="13"/>
  <c r="J87" i="13" s="1"/>
  <c r="C87" i="13"/>
  <c r="D87" i="13"/>
  <c r="I86" i="13"/>
  <c r="J86" i="13" s="1"/>
  <c r="C86" i="13"/>
  <c r="D86" i="13"/>
  <c r="I85" i="13"/>
  <c r="J85" i="13" s="1"/>
  <c r="C85" i="13"/>
  <c r="D85" i="13"/>
  <c r="I84" i="13"/>
  <c r="C84" i="13"/>
  <c r="D84" i="13"/>
  <c r="I83" i="13"/>
  <c r="J83" i="13" s="1"/>
  <c r="C83" i="13"/>
  <c r="D83" i="13"/>
  <c r="I79" i="13"/>
  <c r="J79" i="13" s="1"/>
  <c r="C79" i="13"/>
  <c r="D79" i="13"/>
  <c r="I78" i="13"/>
  <c r="C78" i="13"/>
  <c r="D78" i="13"/>
  <c r="I77" i="13"/>
  <c r="J77" i="13" s="1"/>
  <c r="C77" i="13"/>
  <c r="D77" i="13"/>
  <c r="I76" i="13"/>
  <c r="J76" i="13" s="1"/>
  <c r="C76" i="13"/>
  <c r="P75" i="13"/>
  <c r="I74" i="13"/>
  <c r="J74" i="13"/>
  <c r="C74" i="13"/>
  <c r="I72" i="13"/>
  <c r="J72" i="13"/>
  <c r="C72" i="13"/>
  <c r="I70" i="13"/>
  <c r="J70" i="13"/>
  <c r="C70" i="13"/>
  <c r="I68" i="13"/>
  <c r="J68" i="13"/>
  <c r="C68" i="13"/>
  <c r="I66" i="13"/>
  <c r="J66" i="13"/>
  <c r="C66" i="13"/>
  <c r="I64" i="13"/>
  <c r="J64" i="13"/>
  <c r="C64" i="13"/>
  <c r="I62" i="13"/>
  <c r="J62" i="13"/>
  <c r="C62" i="13"/>
  <c r="I60" i="13"/>
  <c r="J60" i="13"/>
  <c r="C60" i="13"/>
  <c r="I58" i="13"/>
  <c r="J58" i="13"/>
  <c r="C58" i="13"/>
  <c r="I56" i="13"/>
  <c r="J56" i="13"/>
  <c r="C56" i="13"/>
  <c r="I54" i="13"/>
  <c r="J54" i="13"/>
  <c r="C54" i="13"/>
  <c r="I52" i="13"/>
  <c r="J52" i="13"/>
  <c r="C52" i="13"/>
  <c r="I50" i="13"/>
  <c r="J50" i="13"/>
  <c r="C50" i="13"/>
  <c r="I48" i="13"/>
  <c r="J48" i="13"/>
  <c r="C48" i="13"/>
  <c r="I46" i="13"/>
  <c r="C46" i="13"/>
  <c r="D46" i="13" s="1"/>
  <c r="I44" i="13"/>
  <c r="J44" i="13"/>
  <c r="C44" i="13"/>
  <c r="D44" i="13" s="1"/>
  <c r="I42" i="13"/>
  <c r="J42" i="13"/>
  <c r="C42" i="13"/>
  <c r="D42" i="13" s="1"/>
  <c r="I40" i="13"/>
  <c r="J40" i="13"/>
  <c r="C40" i="13"/>
  <c r="D40" i="13" s="1"/>
  <c r="I38" i="13"/>
  <c r="C38" i="13"/>
  <c r="D38" i="13" s="1"/>
  <c r="I36" i="13"/>
  <c r="J36" i="13"/>
  <c r="C36" i="13"/>
  <c r="D36" i="13" s="1"/>
  <c r="I34" i="13"/>
  <c r="J34" i="13"/>
  <c r="C34" i="13"/>
  <c r="D34" i="13" s="1"/>
  <c r="I31" i="13"/>
  <c r="J31" i="13"/>
  <c r="C31" i="13"/>
  <c r="D31" i="13" s="1"/>
  <c r="Q30" i="13"/>
  <c r="I29" i="13"/>
  <c r="J29" i="13"/>
  <c r="C29" i="13"/>
  <c r="D29" i="13" s="1"/>
  <c r="I28" i="13"/>
  <c r="J28" i="13"/>
  <c r="C28" i="13"/>
  <c r="I23" i="13"/>
  <c r="J23" i="13" s="1"/>
  <c r="C23" i="13"/>
  <c r="I22" i="13"/>
  <c r="C22" i="13"/>
  <c r="D22" i="13"/>
  <c r="I21" i="13"/>
  <c r="J21" i="13"/>
  <c r="C21" i="13"/>
  <c r="D21" i="13"/>
  <c r="I20" i="13"/>
  <c r="J20" i="13"/>
  <c r="C20" i="13"/>
  <c r="D20" i="13"/>
  <c r="I18" i="13"/>
  <c r="J18" i="13"/>
  <c r="C18" i="13"/>
  <c r="D18" i="13"/>
  <c r="Q127" i="7"/>
  <c r="Q125" i="7"/>
  <c r="D120" i="7"/>
  <c r="H118" i="7"/>
  <c r="J118" i="7" s="1"/>
  <c r="Q115" i="7"/>
  <c r="D115" i="7"/>
  <c r="Q114" i="7"/>
  <c r="D114" i="7"/>
  <c r="J110" i="7"/>
  <c r="Q99" i="7"/>
  <c r="D99" i="7"/>
  <c r="D95" i="7"/>
  <c r="Q94" i="7"/>
  <c r="H94" i="7"/>
  <c r="J94" i="7"/>
  <c r="Q93" i="7"/>
  <c r="D78" i="7"/>
  <c r="Q67" i="7"/>
  <c r="Q59" i="7"/>
  <c r="D59" i="7"/>
  <c r="Q51" i="7"/>
  <c r="D47" i="7"/>
  <c r="Q43" i="7"/>
  <c r="H42" i="7"/>
  <c r="Q21" i="10"/>
  <c r="D112" i="9"/>
  <c r="J95" i="9"/>
  <c r="J87" i="9"/>
  <c r="J79" i="9"/>
  <c r="D131" i="10"/>
  <c r="J127" i="10"/>
  <c r="D118" i="10"/>
  <c r="D109" i="10"/>
  <c r="D105" i="10"/>
  <c r="D101" i="10"/>
  <c r="D97" i="10"/>
  <c r="D83" i="10"/>
  <c r="J73" i="10"/>
  <c r="J67" i="10"/>
  <c r="D64" i="10"/>
  <c r="J47" i="10"/>
  <c r="D105" i="9"/>
  <c r="D104" i="9"/>
  <c r="D89" i="9"/>
  <c r="D88" i="9"/>
  <c r="D80" i="9"/>
  <c r="H87" i="7"/>
  <c r="J87" i="7" s="1"/>
  <c r="Q87" i="7"/>
  <c r="P86" i="7"/>
  <c r="Q86" i="7"/>
  <c r="H85" i="7"/>
  <c r="Q85" i="7"/>
  <c r="P82" i="7"/>
  <c r="H82" i="7"/>
  <c r="J82" i="7" s="1"/>
  <c r="Q82" i="7"/>
  <c r="P78" i="7"/>
  <c r="H78" i="7"/>
  <c r="J78" i="7"/>
  <c r="Q78" i="7"/>
  <c r="H77" i="7"/>
  <c r="Q77" i="7"/>
  <c r="H71" i="7"/>
  <c r="J71" i="7" s="1"/>
  <c r="Q71" i="7"/>
  <c r="P70" i="7"/>
  <c r="Q70" i="7"/>
  <c r="H69" i="7"/>
  <c r="Q69" i="7"/>
  <c r="P66" i="7"/>
  <c r="H66" i="7"/>
  <c r="J66" i="7" s="1"/>
  <c r="Q66" i="7"/>
  <c r="P64" i="7"/>
  <c r="H64" i="7"/>
  <c r="J64" i="7"/>
  <c r="H63" i="7"/>
  <c r="Q63" i="7"/>
  <c r="P62" i="7"/>
  <c r="Q62" i="7"/>
  <c r="H61" i="7"/>
  <c r="Q61" i="7"/>
  <c r="P58" i="12"/>
  <c r="Q56" i="12"/>
  <c r="R66" i="12" s="1"/>
  <c r="S66" i="12" s="1"/>
  <c r="Q55" i="12"/>
  <c r="Q54" i="12"/>
  <c r="Q52" i="12"/>
  <c r="Q50" i="12"/>
  <c r="Q48" i="12"/>
  <c r="Q46" i="12"/>
  <c r="Q44" i="12"/>
  <c r="Q42" i="12"/>
  <c r="R52" i="12" s="1"/>
  <c r="S52" i="12" s="1"/>
  <c r="Q40" i="12"/>
  <c r="Q38" i="12"/>
  <c r="Q30" i="12"/>
  <c r="Q28" i="12"/>
  <c r="R38" i="12" s="1"/>
  <c r="S38" i="12" s="1"/>
  <c r="Q22" i="12"/>
  <c r="Q20" i="12"/>
  <c r="Q18" i="12"/>
  <c r="Q17" i="12"/>
  <c r="Q16" i="12"/>
  <c r="Q135" i="13"/>
  <c r="Q134" i="13"/>
  <c r="Q132" i="13"/>
  <c r="D131" i="13"/>
  <c r="Q130" i="13"/>
  <c r="J129" i="13"/>
  <c r="Q128" i="13"/>
  <c r="D127" i="13"/>
  <c r="Q126" i="13"/>
  <c r="D125" i="13"/>
  <c r="Q124" i="13"/>
  <c r="Q123" i="13"/>
  <c r="Q122" i="13"/>
  <c r="D121" i="13"/>
  <c r="Q120" i="13"/>
  <c r="Q118" i="13"/>
  <c r="Q117" i="13"/>
  <c r="Q116" i="13"/>
  <c r="J115" i="13"/>
  <c r="D115" i="13"/>
  <c r="Q114" i="13"/>
  <c r="D113" i="13"/>
  <c r="Q110" i="13"/>
  <c r="J108" i="13"/>
  <c r="Q106" i="13"/>
  <c r="Q105" i="13"/>
  <c r="J127" i="7"/>
  <c r="K127" i="7" s="1"/>
  <c r="L127" i="7" s="1"/>
  <c r="Q122" i="7"/>
  <c r="Q119" i="7"/>
  <c r="Q118" i="7"/>
  <c r="J115" i="7"/>
  <c r="H114" i="7"/>
  <c r="J114" i="7"/>
  <c r="Q111" i="7"/>
  <c r="J108" i="7"/>
  <c r="Q91" i="7"/>
  <c r="J80" i="7"/>
  <c r="D79" i="7"/>
  <c r="Q75" i="7"/>
  <c r="P90" i="7"/>
  <c r="Q90" i="7"/>
  <c r="H79" i="7"/>
  <c r="Q79" i="7"/>
  <c r="P74" i="7"/>
  <c r="Q74" i="7"/>
  <c r="J99" i="13"/>
  <c r="J98" i="13"/>
  <c r="J95" i="13"/>
  <c r="J94" i="13"/>
  <c r="P91" i="13"/>
  <c r="Q90" i="13"/>
  <c r="J89" i="13"/>
  <c r="D89" i="13"/>
  <c r="J88" i="13"/>
  <c r="Q86" i="13"/>
  <c r="Q85" i="13"/>
  <c r="Q84" i="13"/>
  <c r="P83" i="13"/>
  <c r="D81" i="13"/>
  <c r="J80" i="13"/>
  <c r="Q78" i="13"/>
  <c r="Q77" i="13"/>
  <c r="Q28" i="13"/>
  <c r="J27" i="13"/>
  <c r="D27" i="13"/>
  <c r="Q26" i="13"/>
  <c r="P25" i="13"/>
  <c r="Q24" i="13"/>
  <c r="D23" i="13"/>
  <c r="Q22" i="13"/>
  <c r="P21" i="13"/>
  <c r="P20" i="13"/>
  <c r="P19" i="13"/>
  <c r="B3" i="13"/>
  <c r="O25" i="13"/>
  <c r="P136" i="7"/>
  <c r="Q102" i="7"/>
  <c r="Q101" i="7"/>
  <c r="Q98" i="7"/>
  <c r="H98" i="7"/>
  <c r="J98" i="7" s="1"/>
  <c r="Q95" i="7"/>
  <c r="J92" i="7"/>
  <c r="H86" i="7"/>
  <c r="D85" i="7"/>
  <c r="D82" i="7"/>
  <c r="D72" i="7"/>
  <c r="H70" i="7"/>
  <c r="D69" i="7"/>
  <c r="J63" i="7"/>
  <c r="Q58" i="7"/>
  <c r="H58" i="7"/>
  <c r="J58" i="7"/>
  <c r="H56" i="7"/>
  <c r="J56" i="7" s="1"/>
  <c r="Q55" i="7"/>
  <c r="Q54" i="7"/>
  <c r="Q53" i="7"/>
  <c r="J51" i="7"/>
  <c r="Q50" i="7"/>
  <c r="H50" i="7"/>
  <c r="Q47" i="7"/>
  <c r="Q46" i="7"/>
  <c r="H46" i="7"/>
  <c r="Q45" i="7"/>
  <c r="J44" i="7"/>
  <c r="Q42" i="7"/>
  <c r="Q39" i="7"/>
  <c r="Q38" i="7"/>
  <c r="Q37" i="7"/>
  <c r="Q34" i="7"/>
  <c r="H34" i="7"/>
  <c r="Q31" i="7"/>
  <c r="Q29" i="7"/>
  <c r="Q26" i="7"/>
  <c r="Q23" i="7"/>
  <c r="Q21" i="7"/>
  <c r="J19" i="7"/>
  <c r="H18" i="7"/>
  <c r="J18" i="7" s="1"/>
  <c r="Q17" i="7"/>
  <c r="H16" i="7"/>
  <c r="J16" i="7"/>
  <c r="Q124" i="10"/>
  <c r="Q120" i="10"/>
  <c r="Q118" i="10"/>
  <c r="P117" i="10"/>
  <c r="Q116" i="10"/>
  <c r="Q114" i="10"/>
  <c r="P113" i="10"/>
  <c r="Q112" i="10"/>
  <c r="Q110" i="10"/>
  <c r="P109" i="10"/>
  <c r="Q108" i="10"/>
  <c r="Q107" i="10"/>
  <c r="Q106" i="10"/>
  <c r="P105" i="10"/>
  <c r="Q104" i="10"/>
  <c r="Q103" i="10"/>
  <c r="Q102" i="10"/>
  <c r="P101" i="10"/>
  <c r="Q100" i="10"/>
  <c r="Q99" i="10"/>
  <c r="Q98" i="10"/>
  <c r="P97" i="10"/>
  <c r="Q94" i="10"/>
  <c r="Q90" i="10"/>
  <c r="Q64" i="10"/>
  <c r="Q62" i="10"/>
  <c r="P61" i="10"/>
  <c r="Q60" i="10"/>
  <c r="Q58" i="10"/>
  <c r="P57" i="10"/>
  <c r="Q56" i="10"/>
  <c r="Q54" i="10"/>
  <c r="Q51" i="10"/>
  <c r="Q49" i="10"/>
  <c r="Q47" i="10"/>
  <c r="Q45" i="10"/>
  <c r="Q43" i="10"/>
  <c r="Q41" i="10"/>
  <c r="Q33" i="10"/>
  <c r="Q25" i="10"/>
  <c r="Q17" i="10"/>
  <c r="J55" i="7"/>
  <c r="J39" i="7"/>
  <c r="J34" i="7"/>
  <c r="J23" i="7"/>
  <c r="B45" i="5"/>
  <c r="I18" i="10"/>
  <c r="J18" i="10" s="1"/>
  <c r="I22" i="10"/>
  <c r="J22" i="10"/>
  <c r="C17" i="10"/>
  <c r="D17" i="10" s="1"/>
  <c r="C19" i="10"/>
  <c r="D19" i="10"/>
  <c r="C21" i="10"/>
  <c r="D21" i="10" s="1"/>
  <c r="C23" i="10"/>
  <c r="I136" i="10"/>
  <c r="J136" i="10" s="1"/>
  <c r="C136" i="10"/>
  <c r="D136" i="10"/>
  <c r="I134" i="10"/>
  <c r="J134" i="10" s="1"/>
  <c r="C134" i="10"/>
  <c r="D134" i="10" s="1"/>
  <c r="I133" i="10"/>
  <c r="J133" i="10" s="1"/>
  <c r="C133" i="10"/>
  <c r="D133" i="10" s="1"/>
  <c r="I132" i="10"/>
  <c r="J132" i="10" s="1"/>
  <c r="C132" i="10"/>
  <c r="D132" i="10"/>
  <c r="I130" i="10"/>
  <c r="J130" i="10" s="1"/>
  <c r="C130" i="10"/>
  <c r="D130" i="10" s="1"/>
  <c r="I129" i="10"/>
  <c r="J129" i="10" s="1"/>
  <c r="C129" i="10"/>
  <c r="D129" i="10" s="1"/>
  <c r="I128" i="10"/>
  <c r="J128" i="10" s="1"/>
  <c r="C128" i="10"/>
  <c r="D128" i="10"/>
  <c r="I126" i="10"/>
  <c r="J126" i="10" s="1"/>
  <c r="C126" i="10"/>
  <c r="D126" i="10"/>
  <c r="I123" i="10"/>
  <c r="J123" i="10" s="1"/>
  <c r="C123" i="10"/>
  <c r="D123" i="10" s="1"/>
  <c r="I122" i="10"/>
  <c r="J122" i="10" s="1"/>
  <c r="C122" i="10"/>
  <c r="D122" i="10" s="1"/>
  <c r="I121" i="10"/>
  <c r="J121" i="10" s="1"/>
  <c r="C121" i="10"/>
  <c r="D121" i="10"/>
  <c r="I119" i="10"/>
  <c r="J119" i="10" s="1"/>
  <c r="C119" i="10"/>
  <c r="D119" i="10"/>
  <c r="I115" i="10"/>
  <c r="J115" i="10" s="1"/>
  <c r="C115" i="10"/>
  <c r="D115" i="10"/>
  <c r="I111" i="10"/>
  <c r="J111" i="10" s="1"/>
  <c r="C111" i="10"/>
  <c r="D111" i="10"/>
  <c r="I96" i="10"/>
  <c r="J96" i="10" s="1"/>
  <c r="C96" i="10"/>
  <c r="D96" i="10" s="1"/>
  <c r="I95" i="10"/>
  <c r="J95" i="10" s="1"/>
  <c r="C95" i="10"/>
  <c r="D95" i="10"/>
  <c r="I93" i="10"/>
  <c r="J93" i="10" s="1"/>
  <c r="C93" i="10"/>
  <c r="D93" i="10"/>
  <c r="I91" i="10"/>
  <c r="J91" i="10" s="1"/>
  <c r="C91" i="10"/>
  <c r="I89" i="10"/>
  <c r="J89" i="10" s="1"/>
  <c r="C89" i="10"/>
  <c r="D89" i="10"/>
  <c r="I88" i="10"/>
  <c r="J88" i="10" s="1"/>
  <c r="C88" i="10"/>
  <c r="D88" i="10"/>
  <c r="I86" i="10"/>
  <c r="J86" i="10" s="1"/>
  <c r="C86" i="10"/>
  <c r="D86" i="10"/>
  <c r="I85" i="10"/>
  <c r="J85" i="10"/>
  <c r="C85" i="10"/>
  <c r="D85" i="10" s="1"/>
  <c r="I84" i="10"/>
  <c r="J84" i="10" s="1"/>
  <c r="C84" i="10"/>
  <c r="D84" i="10"/>
  <c r="I82" i="10"/>
  <c r="J82" i="10" s="1"/>
  <c r="C82" i="10"/>
  <c r="D82" i="10"/>
  <c r="I81" i="10"/>
  <c r="J81" i="10" s="1"/>
  <c r="C81" i="10"/>
  <c r="D81" i="10"/>
  <c r="I80" i="10"/>
  <c r="J80" i="10" s="1"/>
  <c r="C80" i="10"/>
  <c r="D80" i="10"/>
  <c r="I79" i="10"/>
  <c r="J79" i="10" s="1"/>
  <c r="C79" i="10"/>
  <c r="D79" i="10"/>
  <c r="I78" i="10"/>
  <c r="J78" i="10"/>
  <c r="C78" i="10"/>
  <c r="D78" i="10" s="1"/>
  <c r="I77" i="10"/>
  <c r="J77" i="10"/>
  <c r="C77" i="10"/>
  <c r="D77" i="10" s="1"/>
  <c r="I76" i="10"/>
  <c r="J76" i="10"/>
  <c r="C76" i="10"/>
  <c r="D76" i="10" s="1"/>
  <c r="I74" i="10"/>
  <c r="J74" i="10"/>
  <c r="C74" i="10"/>
  <c r="D74" i="10" s="1"/>
  <c r="I72" i="10"/>
  <c r="J72" i="10"/>
  <c r="C72" i="10"/>
  <c r="D72" i="10" s="1"/>
  <c r="I70" i="10"/>
  <c r="J70" i="10"/>
  <c r="C70" i="10"/>
  <c r="D70" i="10" s="1"/>
  <c r="I68" i="10"/>
  <c r="J68" i="10"/>
  <c r="C68" i="10"/>
  <c r="D68" i="10" s="1"/>
  <c r="I66" i="10"/>
  <c r="J66" i="10"/>
  <c r="C66" i="10"/>
  <c r="D66" i="10" s="1"/>
  <c r="I63" i="10"/>
  <c r="J63" i="10"/>
  <c r="C63" i="10"/>
  <c r="D63" i="10" s="1"/>
  <c r="I59" i="10"/>
  <c r="J59" i="10"/>
  <c r="C59" i="10"/>
  <c r="D59" i="10" s="1"/>
  <c r="I55" i="10"/>
  <c r="J55" i="10"/>
  <c r="C55" i="10"/>
  <c r="D55" i="10" s="1"/>
  <c r="I53" i="10"/>
  <c r="J53" i="10"/>
  <c r="C53" i="10"/>
  <c r="I52" i="10"/>
  <c r="J52" i="10"/>
  <c r="C52" i="10"/>
  <c r="D52" i="10" s="1"/>
  <c r="I50" i="10"/>
  <c r="J50" i="10"/>
  <c r="C50" i="10"/>
  <c r="D50" i="10" s="1"/>
  <c r="I48" i="10"/>
  <c r="J48" i="10"/>
  <c r="C48" i="10"/>
  <c r="D48" i="10" s="1"/>
  <c r="I46" i="10"/>
  <c r="J46" i="10"/>
  <c r="C46" i="10"/>
  <c r="D46" i="10" s="1"/>
  <c r="I44" i="10"/>
  <c r="J44" i="10"/>
  <c r="C44" i="10"/>
  <c r="D44" i="10" s="1"/>
  <c r="I42" i="10"/>
  <c r="J42" i="10"/>
  <c r="C42" i="10"/>
  <c r="D42" i="10" s="1"/>
  <c r="I40" i="10"/>
  <c r="J40" i="10"/>
  <c r="C40" i="10"/>
  <c r="D40" i="10" s="1"/>
  <c r="I37" i="10"/>
  <c r="J37" i="10"/>
  <c r="C37" i="10"/>
  <c r="D37" i="10" s="1"/>
  <c r="I35" i="10"/>
  <c r="C35" i="10"/>
  <c r="D35" i="10" s="1"/>
  <c r="I34" i="10"/>
  <c r="J34" i="10"/>
  <c r="C34" i="10"/>
  <c r="D34" i="10" s="1"/>
  <c r="I32" i="10"/>
  <c r="J32" i="10"/>
  <c r="C32" i="10"/>
  <c r="D32" i="10" s="1"/>
  <c r="I19" i="10"/>
  <c r="J19" i="10"/>
  <c r="C18" i="10"/>
  <c r="D18" i="10" s="1"/>
  <c r="B3" i="10"/>
  <c r="O45" i="10"/>
  <c r="C15" i="7"/>
  <c r="D15" i="7"/>
  <c r="I21" i="7"/>
  <c r="C22" i="7"/>
  <c r="I22" i="7"/>
  <c r="C23" i="7"/>
  <c r="D23" i="7" s="1"/>
  <c r="I24" i="7"/>
  <c r="J24" i="7"/>
  <c r="C25" i="7"/>
  <c r="D25" i="7" s="1"/>
  <c r="I25" i="7"/>
  <c r="C26" i="7"/>
  <c r="D26" i="7" s="1"/>
  <c r="I26" i="7"/>
  <c r="C27" i="7"/>
  <c r="D27" i="7" s="1"/>
  <c r="I27" i="7"/>
  <c r="C28" i="7"/>
  <c r="D28" i="7"/>
  <c r="I28" i="7"/>
  <c r="C29" i="7"/>
  <c r="D29" i="7"/>
  <c r="I31" i="7"/>
  <c r="J31" i="7" s="1"/>
  <c r="C32" i="7"/>
  <c r="D32" i="7"/>
  <c r="I36" i="7"/>
  <c r="J36" i="7" s="1"/>
  <c r="I37" i="7"/>
  <c r="C38" i="7"/>
  <c r="D38" i="7"/>
  <c r="I38" i="7"/>
  <c r="C39" i="7"/>
  <c r="D39" i="7"/>
  <c r="I40" i="7"/>
  <c r="J40" i="7" s="1"/>
  <c r="C41" i="7"/>
  <c r="I41" i="7"/>
  <c r="C42" i="7"/>
  <c r="D42" i="7"/>
  <c r="I42" i="7"/>
  <c r="J42" i="7" s="1"/>
  <c r="C43" i="7"/>
  <c r="D43" i="7"/>
  <c r="I43" i="7"/>
  <c r="J43" i="7" s="1"/>
  <c r="C44" i="7"/>
  <c r="D44" i="7"/>
  <c r="C45" i="7"/>
  <c r="D45" i="7" s="1"/>
  <c r="I47" i="7"/>
  <c r="J47" i="7"/>
  <c r="C48" i="7"/>
  <c r="D48" i="7" s="1"/>
  <c r="I52" i="7"/>
  <c r="J52" i="7"/>
  <c r="I53" i="7"/>
  <c r="J53" i="7" s="1"/>
  <c r="C54" i="7"/>
  <c r="D54" i="7"/>
  <c r="I54" i="7"/>
  <c r="C55" i="7"/>
  <c r="D55" i="7" s="1"/>
  <c r="I60" i="7"/>
  <c r="J60" i="7"/>
  <c r="I61" i="7"/>
  <c r="J61" i="7" s="1"/>
  <c r="C62" i="7"/>
  <c r="D62" i="7"/>
  <c r="I62" i="7"/>
  <c r="C63" i="7"/>
  <c r="D63" i="7"/>
  <c r="I68" i="7"/>
  <c r="I69" i="7"/>
  <c r="C70" i="7"/>
  <c r="D70" i="7"/>
  <c r="I70" i="7"/>
  <c r="J70" i="7" s="1"/>
  <c r="C71" i="7"/>
  <c r="D71" i="7"/>
  <c r="I72" i="7"/>
  <c r="J72" i="7" s="1"/>
  <c r="C73" i="7"/>
  <c r="D73" i="7"/>
  <c r="I73" i="7"/>
  <c r="C74" i="7"/>
  <c r="D74" i="7"/>
  <c r="I74" i="7"/>
  <c r="C75" i="7"/>
  <c r="D75" i="7" s="1"/>
  <c r="I75" i="7"/>
  <c r="C76" i="7"/>
  <c r="D76" i="7" s="1"/>
  <c r="C77" i="7"/>
  <c r="D77" i="7"/>
  <c r="I79" i="7"/>
  <c r="J79" i="7" s="1"/>
  <c r="C80" i="7"/>
  <c r="D80" i="7"/>
  <c r="I84" i="7"/>
  <c r="J84" i="7" s="1"/>
  <c r="I85" i="7"/>
  <c r="C86" i="7"/>
  <c r="D86" i="7"/>
  <c r="I86" i="7"/>
  <c r="J86" i="7" s="1"/>
  <c r="C87" i="7"/>
  <c r="D87" i="7"/>
  <c r="I88" i="7"/>
  <c r="J88" i="7" s="1"/>
  <c r="C89" i="7"/>
  <c r="D89" i="7"/>
  <c r="I89" i="7"/>
  <c r="C90" i="7"/>
  <c r="D90" i="7"/>
  <c r="I90" i="7"/>
  <c r="C91" i="7"/>
  <c r="D91" i="7" s="1"/>
  <c r="I91" i="7"/>
  <c r="C92" i="7"/>
  <c r="D92" i="7" s="1"/>
  <c r="C93" i="7"/>
  <c r="I95" i="7"/>
  <c r="C96" i="7"/>
  <c r="D96" i="7" s="1"/>
  <c r="I100" i="7"/>
  <c r="I101" i="7"/>
  <c r="C102" i="7"/>
  <c r="D102" i="7"/>
  <c r="I102" i="7"/>
  <c r="C103" i="7"/>
  <c r="D103" i="7"/>
  <c r="I103" i="7"/>
  <c r="J103" i="7" s="1"/>
  <c r="I104" i="7"/>
  <c r="J104" i="7"/>
  <c r="C105" i="7"/>
  <c r="D105" i="7" s="1"/>
  <c r="I105" i="7"/>
  <c r="C106" i="7"/>
  <c r="D106" i="7"/>
  <c r="I106" i="7"/>
  <c r="C107" i="7"/>
  <c r="D107" i="7"/>
  <c r="I107" i="7"/>
  <c r="C108" i="7"/>
  <c r="D108" i="7" s="1"/>
  <c r="C109" i="7"/>
  <c r="I111" i="7"/>
  <c r="J111" i="7" s="1"/>
  <c r="C112" i="7"/>
  <c r="D112" i="7"/>
  <c r="I116" i="7"/>
  <c r="J116" i="7" s="1"/>
  <c r="I117" i="7"/>
  <c r="C118" i="7"/>
  <c r="D118" i="7" s="1"/>
  <c r="I118" i="7"/>
  <c r="C119" i="7"/>
  <c r="D119" i="7" s="1"/>
  <c r="I120" i="7"/>
  <c r="J120" i="7"/>
  <c r="C121" i="7"/>
  <c r="D121" i="7" s="1"/>
  <c r="I121" i="7"/>
  <c r="C122" i="7"/>
  <c r="D122" i="7"/>
  <c r="I122" i="7"/>
  <c r="J122" i="7" s="1"/>
  <c r="C123" i="7"/>
  <c r="D123" i="7"/>
  <c r="I123" i="7"/>
  <c r="C124" i="7"/>
  <c r="D124" i="7"/>
  <c r="C125" i="7"/>
  <c r="D125" i="7" s="1"/>
  <c r="I128" i="7"/>
  <c r="J128" i="7" s="1"/>
  <c r="C129" i="7"/>
  <c r="D129" i="7"/>
  <c r="I129" i="7"/>
  <c r="J129" i="7" s="1"/>
  <c r="C130" i="7"/>
  <c r="D130" i="7"/>
  <c r="I130" i="7"/>
  <c r="C131" i="7"/>
  <c r="D131" i="7"/>
  <c r="I131" i="7"/>
  <c r="C132" i="7"/>
  <c r="D132" i="7" s="1"/>
  <c r="C133" i="7"/>
  <c r="D133" i="7"/>
  <c r="I133" i="7"/>
  <c r="C134" i="7"/>
  <c r="D134" i="7"/>
  <c r="I135" i="7"/>
  <c r="J135" i="7" s="1"/>
  <c r="C136" i="7"/>
  <c r="D136" i="7"/>
  <c r="C135" i="9"/>
  <c r="D135" i="9"/>
  <c r="I132" i="9"/>
  <c r="J132" i="9" s="1"/>
  <c r="I131" i="9"/>
  <c r="J131" i="9"/>
  <c r="C121" i="9"/>
  <c r="D121" i="9" s="1"/>
  <c r="C117" i="9"/>
  <c r="D117" i="9"/>
  <c r="I116" i="9"/>
  <c r="J116" i="9" s="1"/>
  <c r="I115" i="9"/>
  <c r="J115" i="9"/>
  <c r="C109" i="9"/>
  <c r="D109" i="9" s="1"/>
  <c r="C108" i="9"/>
  <c r="D108" i="9"/>
  <c r="I107" i="9"/>
  <c r="J107" i="9" s="1"/>
  <c r="C101" i="9"/>
  <c r="D101" i="9"/>
  <c r="C100" i="9"/>
  <c r="D100" i="9" s="1"/>
  <c r="I99" i="9"/>
  <c r="J99" i="9"/>
  <c r="C93" i="9"/>
  <c r="D93" i="9" s="1"/>
  <c r="C92" i="9"/>
  <c r="D92" i="9"/>
  <c r="I91" i="9"/>
  <c r="J91" i="9" s="1"/>
  <c r="C85" i="9"/>
  <c r="D85" i="9"/>
  <c r="C84" i="9"/>
  <c r="D84" i="9" s="1"/>
  <c r="I83" i="9"/>
  <c r="J83" i="9"/>
  <c r="C77" i="9"/>
  <c r="I76" i="9"/>
  <c r="J76" i="9"/>
  <c r="I75" i="9"/>
  <c r="J75" i="9" s="1"/>
  <c r="C50" i="9"/>
  <c r="D50" i="9"/>
  <c r="C46" i="9"/>
  <c r="D46" i="9" s="1"/>
  <c r="C42" i="9"/>
  <c r="D42" i="9"/>
  <c r="C36" i="9"/>
  <c r="D36" i="9" s="1"/>
  <c r="C32" i="9"/>
  <c r="D32" i="9"/>
  <c r="C27" i="9"/>
  <c r="C19" i="9"/>
  <c r="C136" i="9"/>
  <c r="D136" i="9" s="1"/>
  <c r="I135" i="9"/>
  <c r="J135" i="9"/>
  <c r="I130" i="9"/>
  <c r="J130" i="9" s="1"/>
  <c r="I128" i="9"/>
  <c r="J128" i="9"/>
  <c r="C126" i="9"/>
  <c r="D126" i="9" s="1"/>
  <c r="I124" i="9"/>
  <c r="J124" i="9"/>
  <c r="I122" i="9"/>
  <c r="J122" i="9" s="1"/>
  <c r="I121" i="9"/>
  <c r="J121" i="9"/>
  <c r="C120" i="9"/>
  <c r="D120" i="9" s="1"/>
  <c r="C119" i="9"/>
  <c r="C118" i="9"/>
  <c r="D118" i="9" s="1"/>
  <c r="I117" i="9"/>
  <c r="J117" i="9"/>
  <c r="C115" i="9"/>
  <c r="D115" i="9" s="1"/>
  <c r="C114" i="9"/>
  <c r="D114" i="9"/>
  <c r="I113" i="9"/>
  <c r="J113" i="9" s="1"/>
  <c r="C111" i="9"/>
  <c r="C110" i="9"/>
  <c r="D110" i="9" s="1"/>
  <c r="I109" i="9"/>
  <c r="J109" i="9"/>
  <c r="C107" i="9"/>
  <c r="C106" i="9"/>
  <c r="D106" i="9"/>
  <c r="I105" i="9"/>
  <c r="J105" i="9" s="1"/>
  <c r="C103" i="9"/>
  <c r="D103" i="9"/>
  <c r="C102" i="9"/>
  <c r="D102" i="9" s="1"/>
  <c r="I101" i="9"/>
  <c r="J101" i="9"/>
  <c r="C99" i="9"/>
  <c r="D99" i="9" s="1"/>
  <c r="C98" i="9"/>
  <c r="D98" i="9"/>
  <c r="I97" i="9"/>
  <c r="J97" i="9" s="1"/>
  <c r="C95" i="9"/>
  <c r="D95" i="9"/>
  <c r="C94" i="9"/>
  <c r="D94" i="9" s="1"/>
  <c r="I93" i="9"/>
  <c r="J93" i="9"/>
  <c r="C91" i="9"/>
  <c r="D91" i="9" s="1"/>
  <c r="C90" i="9"/>
  <c r="D90" i="9"/>
  <c r="I89" i="9"/>
  <c r="J89" i="9" s="1"/>
  <c r="C87" i="9"/>
  <c r="D87" i="9"/>
  <c r="C86" i="9"/>
  <c r="D86" i="9" s="1"/>
  <c r="I85" i="9"/>
  <c r="J85" i="9"/>
  <c r="C83" i="9"/>
  <c r="D83" i="9" s="1"/>
  <c r="C82" i="9"/>
  <c r="D82" i="9"/>
  <c r="I81" i="9"/>
  <c r="J81" i="9" s="1"/>
  <c r="C79" i="9"/>
  <c r="C78" i="9"/>
  <c r="D78" i="9" s="1"/>
  <c r="I77" i="9"/>
  <c r="J77" i="9"/>
  <c r="I74" i="9"/>
  <c r="J74" i="9" s="1"/>
  <c r="C74" i="9"/>
  <c r="D74" i="9"/>
  <c r="I72" i="9"/>
  <c r="J72" i="9" s="1"/>
  <c r="C72" i="9"/>
  <c r="D72" i="9"/>
  <c r="I70" i="9"/>
  <c r="J70" i="9" s="1"/>
  <c r="C70" i="9"/>
  <c r="D70" i="9"/>
  <c r="I60" i="9"/>
  <c r="C60" i="9"/>
  <c r="D60" i="9"/>
  <c r="I58" i="9"/>
  <c r="J58" i="9" s="1"/>
  <c r="C58" i="9"/>
  <c r="D58" i="9"/>
  <c r="I56" i="9"/>
  <c r="C56" i="9"/>
  <c r="D56" i="9"/>
  <c r="I54" i="9"/>
  <c r="J54" i="9" s="1"/>
  <c r="C54" i="9"/>
  <c r="D54" i="9"/>
  <c r="C51" i="9"/>
  <c r="D51" i="9" s="1"/>
  <c r="I49" i="9"/>
  <c r="J49" i="9"/>
  <c r="C47" i="9"/>
  <c r="D47" i="9" s="1"/>
  <c r="I45" i="9"/>
  <c r="J45" i="9"/>
  <c r="C43" i="9"/>
  <c r="D43" i="9" s="1"/>
  <c r="I41" i="9"/>
  <c r="J41" i="9"/>
  <c r="I40" i="9"/>
  <c r="J40" i="9" s="1"/>
  <c r="C39" i="9"/>
  <c r="D39" i="9"/>
  <c r="I37" i="9"/>
  <c r="J37" i="9" s="1"/>
  <c r="C35" i="9"/>
  <c r="D35" i="9"/>
  <c r="I33" i="9"/>
  <c r="J33" i="9" s="1"/>
  <c r="C31" i="9"/>
  <c r="D31" i="9"/>
  <c r="I29" i="9"/>
  <c r="J29" i="9" s="1"/>
  <c r="I25" i="9"/>
  <c r="J25" i="9"/>
  <c r="I21" i="9"/>
  <c r="J21" i="9" s="1"/>
  <c r="I17" i="9"/>
  <c r="J17" i="9"/>
  <c r="B3" i="9"/>
  <c r="O30" i="9" s="1"/>
  <c r="I89" i="12"/>
  <c r="C87" i="12"/>
  <c r="D87" i="12" s="1"/>
  <c r="I85" i="12"/>
  <c r="C75" i="12"/>
  <c r="D75" i="12"/>
  <c r="C53" i="12"/>
  <c r="D53" i="12" s="1"/>
  <c r="C52" i="12"/>
  <c r="D52" i="12"/>
  <c r="C24" i="12"/>
  <c r="D24" i="12" s="1"/>
  <c r="C23" i="12"/>
  <c r="D23" i="12"/>
  <c r="I135" i="12"/>
  <c r="C135" i="12"/>
  <c r="D135" i="12"/>
  <c r="C44" i="12"/>
  <c r="D44" i="12" s="1"/>
  <c r="B49" i="1"/>
  <c r="C31" i="12"/>
  <c r="D31" i="12"/>
  <c r="C47" i="12"/>
  <c r="D47" i="12" s="1"/>
  <c r="I131" i="12"/>
  <c r="J131" i="12"/>
  <c r="C127" i="12"/>
  <c r="D127" i="12" s="1"/>
  <c r="E127" i="12" s="1"/>
  <c r="F127" i="12"/>
  <c r="I124" i="12"/>
  <c r="C113" i="12"/>
  <c r="D113" i="12"/>
  <c r="I110" i="12"/>
  <c r="C110" i="12"/>
  <c r="D110" i="12" s="1"/>
  <c r="I109" i="12"/>
  <c r="C99" i="12"/>
  <c r="D99" i="12" s="1"/>
  <c r="I97" i="12"/>
  <c r="I94" i="12"/>
  <c r="C94" i="12"/>
  <c r="D94" i="12" s="1"/>
  <c r="C67" i="12"/>
  <c r="D67" i="12"/>
  <c r="I59" i="12"/>
  <c r="C48" i="12"/>
  <c r="D48" i="12"/>
  <c r="C40" i="12"/>
  <c r="D40" i="12" s="1"/>
  <c r="I31" i="12"/>
  <c r="J31" i="12"/>
  <c r="I16" i="12"/>
  <c r="J16" i="12" s="1"/>
  <c r="C19" i="12"/>
  <c r="D19" i="12"/>
  <c r="C27" i="12"/>
  <c r="D27" i="12" s="1"/>
  <c r="C35" i="12"/>
  <c r="D35" i="12"/>
  <c r="C43" i="12"/>
  <c r="D43" i="12" s="1"/>
  <c r="C51" i="12"/>
  <c r="D51" i="12"/>
  <c r="C133" i="12"/>
  <c r="D133" i="12" s="1"/>
  <c r="I126" i="12"/>
  <c r="C125" i="12"/>
  <c r="D125" i="12"/>
  <c r="I122" i="12"/>
  <c r="I117" i="12"/>
  <c r="J117" i="12"/>
  <c r="C116" i="12"/>
  <c r="C114" i="12"/>
  <c r="D114" i="12"/>
  <c r="I107" i="12"/>
  <c r="C103" i="12"/>
  <c r="D103" i="12" s="1"/>
  <c r="I93" i="12"/>
  <c r="J93" i="12"/>
  <c r="I90" i="12"/>
  <c r="C90" i="12"/>
  <c r="D90" i="12"/>
  <c r="C71" i="12"/>
  <c r="D71" i="12" s="1"/>
  <c r="I66" i="12"/>
  <c r="C66" i="12"/>
  <c r="D66" i="12" s="1"/>
  <c r="I55" i="12"/>
  <c r="I51" i="12"/>
  <c r="J51" i="12"/>
  <c r="I47" i="12"/>
  <c r="J47" i="12" s="1"/>
  <c r="I43" i="12"/>
  <c r="J43" i="12"/>
  <c r="I39" i="12"/>
  <c r="J39" i="12" s="1"/>
  <c r="I35" i="12"/>
  <c r="J35" i="12"/>
  <c r="C34" i="12"/>
  <c r="D34" i="12" s="1"/>
  <c r="B3" i="12"/>
  <c r="O56" i="12" s="1"/>
  <c r="O17" i="12"/>
  <c r="O43" i="10"/>
  <c r="O65" i="10"/>
  <c r="O67" i="10"/>
  <c r="O69" i="10"/>
  <c r="O71" i="10"/>
  <c r="O73" i="10"/>
  <c r="O75" i="10"/>
  <c r="O81" i="10"/>
  <c r="O114" i="10"/>
  <c r="O116" i="10"/>
  <c r="O134" i="10"/>
  <c r="O136" i="10"/>
  <c r="O28" i="10"/>
  <c r="O44" i="10"/>
  <c r="O19" i="10"/>
  <c r="O35" i="10"/>
  <c r="O53" i="10"/>
  <c r="O55" i="10"/>
  <c r="O78" i="10"/>
  <c r="O87" i="10"/>
  <c r="O99" i="10"/>
  <c r="O130" i="10"/>
  <c r="O132" i="10"/>
  <c r="O24" i="10"/>
  <c r="O40" i="10"/>
  <c r="O15" i="10"/>
  <c r="O31" i="10"/>
  <c r="I29" i="10"/>
  <c r="J29" i="10" s="1"/>
  <c r="C29" i="10"/>
  <c r="D29" i="10"/>
  <c r="I27" i="10"/>
  <c r="J27" i="10" s="1"/>
  <c r="C27" i="10"/>
  <c r="D27" i="10"/>
  <c r="I26" i="10"/>
  <c r="J26" i="10" s="1"/>
  <c r="C26" i="10"/>
  <c r="D26" i="10"/>
  <c r="I23" i="10"/>
  <c r="J23" i="10" s="1"/>
  <c r="C22" i="10"/>
  <c r="D22" i="10"/>
  <c r="C20" i="10"/>
  <c r="D20" i="10" s="1"/>
  <c r="I17" i="10"/>
  <c r="J17" i="10"/>
  <c r="O64" i="12"/>
  <c r="O69" i="12"/>
  <c r="R80" i="12" s="1"/>
  <c r="O77" i="12"/>
  <c r="O90" i="12"/>
  <c r="O99" i="12"/>
  <c r="O104" i="12"/>
  <c r="O116" i="12"/>
  <c r="O126" i="12"/>
  <c r="O131" i="12"/>
  <c r="O30" i="12"/>
  <c r="O46" i="12"/>
  <c r="O14" i="9"/>
  <c r="O41" i="10"/>
  <c r="O33" i="10"/>
  <c r="O25" i="10"/>
  <c r="O17" i="10"/>
  <c r="O48" i="10"/>
  <c r="O38" i="10"/>
  <c r="O30" i="10"/>
  <c r="O22" i="10"/>
  <c r="O14" i="10"/>
  <c r="O129" i="10"/>
  <c r="O123" i="10"/>
  <c r="O120" i="10"/>
  <c r="O118" i="10"/>
  <c r="O111" i="10"/>
  <c r="O105" i="10"/>
  <c r="O97" i="10"/>
  <c r="O84" i="10"/>
  <c r="O82" i="10"/>
  <c r="O77" i="10"/>
  <c r="O59" i="10"/>
  <c r="O47" i="10"/>
  <c r="O23" i="13"/>
  <c r="R41" i="13" s="1"/>
  <c r="S41" i="13" s="1"/>
  <c r="O73" i="13"/>
  <c r="O76" i="13"/>
  <c r="O80" i="13"/>
  <c r="O93" i="13"/>
  <c r="O98" i="13"/>
  <c r="O106" i="13"/>
  <c r="O113" i="13"/>
  <c r="O115" i="13"/>
  <c r="O120" i="13"/>
  <c r="O125" i="13"/>
  <c r="O19" i="13"/>
  <c r="O32" i="13"/>
  <c r="O36" i="13"/>
  <c r="O40" i="13"/>
  <c r="O44" i="13"/>
  <c r="O46" i="13"/>
  <c r="O48" i="13"/>
  <c r="O77" i="13"/>
  <c r="O86" i="13"/>
  <c r="O97" i="13"/>
  <c r="O105" i="13"/>
  <c r="O117" i="13"/>
  <c r="O128" i="13"/>
  <c r="O18" i="13"/>
  <c r="O128" i="10"/>
  <c r="O126" i="10"/>
  <c r="O117" i="10"/>
  <c r="O110" i="10"/>
  <c r="O106" i="10"/>
  <c r="O102" i="10"/>
  <c r="O98" i="10"/>
  <c r="O94" i="10"/>
  <c r="O92" i="10"/>
  <c r="O90" i="10"/>
  <c r="O85" i="10"/>
  <c r="O64" i="10"/>
  <c r="O61" i="10"/>
  <c r="O49" i="10"/>
  <c r="B44" i="5"/>
  <c r="E13" i="5"/>
  <c r="O69" i="13"/>
  <c r="O65" i="13"/>
  <c r="O61" i="13"/>
  <c r="O55" i="13"/>
  <c r="O51" i="13"/>
  <c r="O24" i="13"/>
  <c r="C28" i="9"/>
  <c r="D28" i="9"/>
  <c r="C26" i="9"/>
  <c r="D26" i="9" s="1"/>
  <c r="C24" i="9"/>
  <c r="D24" i="9"/>
  <c r="C22" i="9"/>
  <c r="D22" i="9" s="1"/>
  <c r="C20" i="9"/>
  <c r="D20" i="9"/>
  <c r="C18" i="9"/>
  <c r="D18" i="9" s="1"/>
  <c r="C16" i="10"/>
  <c r="D16" i="10"/>
  <c r="I15" i="10"/>
  <c r="B44" i="4"/>
  <c r="B43" i="4"/>
  <c r="E13" i="4" s="1"/>
  <c r="B49" i="3"/>
  <c r="B39" i="2"/>
  <c r="O88" i="9"/>
  <c r="O96" i="9"/>
  <c r="O104" i="9"/>
  <c r="O120" i="9"/>
  <c r="O131" i="9"/>
  <c r="O54" i="9"/>
  <c r="O70" i="9"/>
  <c r="O83" i="9"/>
  <c r="O99" i="9"/>
  <c r="O125" i="9"/>
  <c r="O19" i="9"/>
  <c r="O35" i="9"/>
  <c r="O28" i="9"/>
  <c r="O44" i="9"/>
  <c r="O21" i="13"/>
  <c r="O14" i="13"/>
  <c r="O27" i="13"/>
  <c r="O29" i="13"/>
  <c r="O33" i="13"/>
  <c r="O37" i="13"/>
  <c r="O41" i="13"/>
  <c r="O50" i="13"/>
  <c r="O54" i="13"/>
  <c r="O58" i="13"/>
  <c r="O60" i="13"/>
  <c r="O64" i="13"/>
  <c r="O68" i="13"/>
  <c r="O72" i="13"/>
  <c r="O78" i="13"/>
  <c r="O83" i="13"/>
  <c r="O85" i="13"/>
  <c r="O88" i="13"/>
  <c r="O92" i="13"/>
  <c r="O96" i="13"/>
  <c r="O100" i="13"/>
  <c r="O104" i="13"/>
  <c r="O108" i="13"/>
  <c r="O112" i="13"/>
  <c r="R131" i="13" s="1"/>
  <c r="O119" i="13"/>
  <c r="O124" i="13"/>
  <c r="O129" i="13"/>
  <c r="O132" i="13"/>
  <c r="O134" i="13"/>
  <c r="O136" i="13"/>
  <c r="O17" i="13"/>
  <c r="O50" i="9"/>
  <c r="O34" i="9"/>
  <c r="O41" i="9"/>
  <c r="O25" i="9"/>
  <c r="O132" i="9"/>
  <c r="O109" i="9"/>
  <c r="O101" i="9"/>
  <c r="O93" i="9"/>
  <c r="O77" i="9"/>
  <c r="O72" i="9"/>
  <c r="O64" i="9"/>
  <c r="C15" i="13"/>
  <c r="D15" i="13"/>
  <c r="C17" i="13"/>
  <c r="D17" i="13" s="1"/>
  <c r="I17" i="13"/>
  <c r="J17" i="13"/>
  <c r="C19" i="13"/>
  <c r="D19" i="13" s="1"/>
  <c r="I19" i="13"/>
  <c r="J19" i="13"/>
  <c r="C15" i="9"/>
  <c r="C16" i="9"/>
  <c r="D16" i="9" s="1"/>
  <c r="I16" i="9"/>
  <c r="J16" i="9" s="1"/>
  <c r="C17" i="9"/>
  <c r="D17" i="9"/>
  <c r="I18" i="9"/>
  <c r="J18" i="9" s="1"/>
  <c r="I19" i="9"/>
  <c r="J19" i="9"/>
  <c r="I20" i="9"/>
  <c r="J20" i="9" s="1"/>
  <c r="C21" i="9"/>
  <c r="D21" i="9"/>
  <c r="I22" i="9"/>
  <c r="J22" i="9" s="1"/>
  <c r="I23" i="9"/>
  <c r="J23" i="9" s="1"/>
  <c r="I24" i="9"/>
  <c r="J24" i="9" s="1"/>
  <c r="C25" i="9"/>
  <c r="D25" i="9"/>
  <c r="I26" i="9"/>
  <c r="J26" i="9" s="1"/>
  <c r="I27" i="9"/>
  <c r="J27" i="9"/>
  <c r="I28" i="9"/>
  <c r="J28" i="9" s="1"/>
  <c r="C29" i="9"/>
  <c r="D29" i="9"/>
  <c r="I30" i="9"/>
  <c r="J30" i="9" s="1"/>
  <c r="I31" i="9"/>
  <c r="J31" i="9" s="1"/>
  <c r="I32" i="9"/>
  <c r="J32" i="9" s="1"/>
  <c r="C33" i="9"/>
  <c r="D33" i="9"/>
  <c r="I34" i="9"/>
  <c r="J34" i="9" s="1"/>
  <c r="I35" i="9"/>
  <c r="J35" i="9"/>
  <c r="I36" i="9"/>
  <c r="J36" i="9" s="1"/>
  <c r="C37" i="9"/>
  <c r="D37" i="9"/>
  <c r="I38" i="9"/>
  <c r="J38" i="9" s="1"/>
  <c r="I39" i="9"/>
  <c r="J39" i="9" s="1"/>
  <c r="C40" i="9"/>
  <c r="D40" i="9" s="1"/>
  <c r="C41" i="9"/>
  <c r="D41" i="9"/>
  <c r="I42" i="9"/>
  <c r="J42" i="9" s="1"/>
  <c r="I43" i="9"/>
  <c r="J43" i="9"/>
  <c r="I44" i="9"/>
  <c r="J44" i="9" s="1"/>
  <c r="C45" i="9"/>
  <c r="D45" i="9"/>
  <c r="I46" i="9"/>
  <c r="J46" i="9" s="1"/>
  <c r="I47" i="9"/>
  <c r="J47" i="9" s="1"/>
  <c r="I48" i="9"/>
  <c r="C49" i="9"/>
  <c r="D49" i="9"/>
  <c r="I50" i="9"/>
  <c r="J50" i="9" s="1"/>
  <c r="I51" i="9"/>
  <c r="J51" i="9"/>
  <c r="C53" i="9"/>
  <c r="D53" i="9" s="1"/>
  <c r="I53" i="9"/>
  <c r="J53" i="9"/>
  <c r="C55" i="9"/>
  <c r="D55" i="9" s="1"/>
  <c r="I55" i="9"/>
  <c r="J55" i="9" s="1"/>
  <c r="C57" i="9"/>
  <c r="D57" i="9" s="1"/>
  <c r="I57" i="9"/>
  <c r="J57" i="9"/>
  <c r="C59" i="9"/>
  <c r="D59" i="9" s="1"/>
  <c r="I59" i="9"/>
  <c r="J59" i="9"/>
  <c r="C61" i="9"/>
  <c r="D61" i="9" s="1"/>
  <c r="I61" i="9"/>
  <c r="J61" i="9"/>
  <c r="C63" i="9"/>
  <c r="D63" i="9" s="1"/>
  <c r="I63" i="9"/>
  <c r="J63" i="9" s="1"/>
  <c r="C65" i="9"/>
  <c r="I65" i="9"/>
  <c r="J65" i="9"/>
  <c r="C67" i="9"/>
  <c r="I67" i="9"/>
  <c r="J67" i="9"/>
  <c r="C69" i="9"/>
  <c r="I69" i="9"/>
  <c r="J69" i="9"/>
  <c r="C71" i="9"/>
  <c r="I71" i="9"/>
  <c r="J71" i="9" s="1"/>
  <c r="C73" i="9"/>
  <c r="I73" i="9"/>
  <c r="J73" i="9"/>
  <c r="C75" i="9"/>
  <c r="C76" i="9"/>
  <c r="D76" i="9"/>
  <c r="I78" i="9"/>
  <c r="I80" i="9"/>
  <c r="J80" i="9"/>
  <c r="I82" i="9"/>
  <c r="I84" i="9"/>
  <c r="J84" i="9" s="1"/>
  <c r="I86" i="9"/>
  <c r="I88" i="9"/>
  <c r="J88" i="9"/>
  <c r="I90" i="9"/>
  <c r="I92" i="9"/>
  <c r="J92" i="9"/>
  <c r="I94" i="9"/>
  <c r="I96" i="9"/>
  <c r="J96" i="9"/>
  <c r="I98" i="9"/>
  <c r="J98" i="9" s="1"/>
  <c r="I100" i="9"/>
  <c r="I102" i="9"/>
  <c r="J102" i="9" s="1"/>
  <c r="I104" i="9"/>
  <c r="J104" i="9"/>
  <c r="I106" i="9"/>
  <c r="J106" i="9" s="1"/>
  <c r="I108" i="9"/>
  <c r="J108" i="9"/>
  <c r="I110" i="9"/>
  <c r="J110" i="9" s="1"/>
  <c r="I112" i="9"/>
  <c r="J112" i="9"/>
  <c r="I114" i="9"/>
  <c r="J114" i="9" s="1"/>
  <c r="C116" i="9"/>
  <c r="D116" i="9" s="1"/>
  <c r="I118" i="9"/>
  <c r="J118" i="9" s="1"/>
  <c r="I119" i="9"/>
  <c r="J119" i="9"/>
  <c r="I120" i="9"/>
  <c r="J120" i="9" s="1"/>
  <c r="C122" i="9"/>
  <c r="D122" i="9"/>
  <c r="C123" i="9"/>
  <c r="D123" i="9" s="1"/>
  <c r="I123" i="9"/>
  <c r="J123" i="9"/>
  <c r="C124" i="9"/>
  <c r="D124" i="9" s="1"/>
  <c r="C125" i="9"/>
  <c r="D125" i="9" s="1"/>
  <c r="I125" i="9"/>
  <c r="J125" i="9" s="1"/>
  <c r="I126" i="9"/>
  <c r="J126" i="9"/>
  <c r="C127" i="9"/>
  <c r="I127" i="9"/>
  <c r="J127" i="9"/>
  <c r="C128" i="9"/>
  <c r="D128" i="9" s="1"/>
  <c r="C129" i="9"/>
  <c r="D129" i="9"/>
  <c r="I129" i="9"/>
  <c r="J129" i="9" s="1"/>
  <c r="C130" i="9"/>
  <c r="D130" i="9" s="1"/>
  <c r="C131" i="9"/>
  <c r="D131" i="9" s="1"/>
  <c r="C132" i="9"/>
  <c r="D132" i="9"/>
  <c r="C133" i="9"/>
  <c r="D133" i="9" s="1"/>
  <c r="I133" i="9"/>
  <c r="J133" i="9" s="1"/>
  <c r="C134" i="9"/>
  <c r="D134" i="9" s="1"/>
  <c r="E134" i="9" s="1"/>
  <c r="F134" i="9" s="1"/>
  <c r="I134" i="9"/>
  <c r="I136" i="9"/>
  <c r="B40" i="2"/>
  <c r="E13" i="2"/>
  <c r="I15" i="13"/>
  <c r="C22" i="12"/>
  <c r="D22" i="12"/>
  <c r="I29" i="12"/>
  <c r="J29" i="12" s="1"/>
  <c r="C21" i="12"/>
  <c r="D21" i="12" s="1"/>
  <c r="C25" i="12"/>
  <c r="D25" i="12"/>
  <c r="C29" i="12"/>
  <c r="D29" i="12" s="1"/>
  <c r="C33" i="12"/>
  <c r="D33" i="12"/>
  <c r="C37" i="12"/>
  <c r="D37" i="12" s="1"/>
  <c r="C41" i="12"/>
  <c r="D41" i="12" s="1"/>
  <c r="C45" i="12"/>
  <c r="D45" i="12" s="1"/>
  <c r="C49" i="12"/>
  <c r="D49" i="12"/>
  <c r="I136" i="12"/>
  <c r="C134" i="12"/>
  <c r="D134" i="12"/>
  <c r="I132" i="12"/>
  <c r="I130" i="12"/>
  <c r="C128" i="12"/>
  <c r="D128" i="12" s="1"/>
  <c r="I123" i="12"/>
  <c r="I121" i="12"/>
  <c r="C120" i="12"/>
  <c r="D120" i="12" s="1"/>
  <c r="I119" i="12"/>
  <c r="C119" i="12"/>
  <c r="D119" i="12"/>
  <c r="I118" i="12"/>
  <c r="C112" i="12"/>
  <c r="D112" i="12"/>
  <c r="I111" i="12"/>
  <c r="I108" i="12"/>
  <c r="I106" i="12"/>
  <c r="C105" i="12"/>
  <c r="D105" i="12" s="1"/>
  <c r="I104" i="12"/>
  <c r="C104" i="12"/>
  <c r="D104" i="12"/>
  <c r="C101" i="12"/>
  <c r="D101" i="12" s="1"/>
  <c r="I96" i="12"/>
  <c r="C96" i="12"/>
  <c r="D96" i="12"/>
  <c r="I95" i="12"/>
  <c r="I92" i="12"/>
  <c r="J92" i="12"/>
  <c r="C92" i="12"/>
  <c r="D92" i="12" s="1"/>
  <c r="I91" i="12"/>
  <c r="J91" i="12"/>
  <c r="I84" i="12"/>
  <c r="C84" i="12"/>
  <c r="D84" i="12"/>
  <c r="I83" i="12"/>
  <c r="C81" i="12"/>
  <c r="D81" i="12" s="1"/>
  <c r="I80" i="12"/>
  <c r="C80" i="12"/>
  <c r="D80" i="12"/>
  <c r="I79" i="12"/>
  <c r="C77" i="12"/>
  <c r="D77" i="12" s="1"/>
  <c r="I76" i="12"/>
  <c r="C76" i="12"/>
  <c r="D76" i="12"/>
  <c r="C73" i="12"/>
  <c r="D73" i="12"/>
  <c r="I72" i="12"/>
  <c r="C72" i="12"/>
  <c r="D72" i="12" s="1"/>
  <c r="C69" i="12"/>
  <c r="D69" i="12" s="1"/>
  <c r="C65" i="12"/>
  <c r="D65" i="12"/>
  <c r="I64" i="12"/>
  <c r="J64" i="12" s="1"/>
  <c r="C63" i="12"/>
  <c r="D63" i="12"/>
  <c r="I62" i="12"/>
  <c r="C62" i="12"/>
  <c r="D62" i="12"/>
  <c r="I61" i="12"/>
  <c r="I58" i="12"/>
  <c r="J58" i="12"/>
  <c r="C58" i="12"/>
  <c r="D58" i="12"/>
  <c r="I57" i="12"/>
  <c r="I54" i="12"/>
  <c r="C54" i="12"/>
  <c r="D54" i="12"/>
  <c r="C28" i="12"/>
  <c r="D28" i="12"/>
  <c r="I21" i="12"/>
  <c r="I23" i="12"/>
  <c r="J23" i="12" s="1"/>
  <c r="C30" i="12"/>
  <c r="D30" i="12" s="1"/>
  <c r="C32" i="12"/>
  <c r="D32" i="12" s="1"/>
  <c r="C17" i="12"/>
  <c r="D17" i="12"/>
  <c r="I18" i="12"/>
  <c r="J18" i="12" s="1"/>
  <c r="I20" i="12"/>
  <c r="I22" i="12"/>
  <c r="I24" i="12"/>
  <c r="I26" i="12"/>
  <c r="J26" i="12"/>
  <c r="I28" i="12"/>
  <c r="I30" i="12"/>
  <c r="S30" i="12" s="1"/>
  <c r="I32" i="12"/>
  <c r="J32" i="12"/>
  <c r="I34" i="12"/>
  <c r="J34" i="12" s="1"/>
  <c r="I36" i="12"/>
  <c r="I38" i="12"/>
  <c r="I40" i="12"/>
  <c r="I42" i="12"/>
  <c r="I44" i="12"/>
  <c r="I46" i="12"/>
  <c r="I48" i="12"/>
  <c r="I50" i="12"/>
  <c r="I52" i="12"/>
  <c r="C136" i="12"/>
  <c r="D136" i="12" s="1"/>
  <c r="I134" i="12"/>
  <c r="I133" i="12"/>
  <c r="C132" i="12"/>
  <c r="D132" i="12" s="1"/>
  <c r="C131" i="12"/>
  <c r="D131" i="12"/>
  <c r="C130" i="12"/>
  <c r="I129" i="12"/>
  <c r="J129" i="12"/>
  <c r="C129" i="12"/>
  <c r="D129" i="12" s="1"/>
  <c r="I128" i="12"/>
  <c r="I127" i="12"/>
  <c r="J127" i="12"/>
  <c r="C126" i="12"/>
  <c r="D126" i="12"/>
  <c r="E126" i="12" s="1"/>
  <c r="F126" i="12" s="1"/>
  <c r="I125" i="12"/>
  <c r="C124" i="12"/>
  <c r="D124" i="12" s="1"/>
  <c r="C123" i="12"/>
  <c r="D123" i="12" s="1"/>
  <c r="C122" i="12"/>
  <c r="D122" i="12"/>
  <c r="C121" i="12"/>
  <c r="D121" i="12" s="1"/>
  <c r="I120" i="12"/>
  <c r="C118" i="12"/>
  <c r="D118" i="12"/>
  <c r="C117" i="12"/>
  <c r="D117" i="12"/>
  <c r="I116" i="12"/>
  <c r="I115" i="12"/>
  <c r="J115" i="12" s="1"/>
  <c r="C115" i="12"/>
  <c r="D115" i="12"/>
  <c r="I114" i="12"/>
  <c r="I113" i="12"/>
  <c r="J113" i="12" s="1"/>
  <c r="I112" i="12"/>
  <c r="C111" i="12"/>
  <c r="D111" i="12"/>
  <c r="C109" i="12"/>
  <c r="C108" i="12"/>
  <c r="D108" i="12"/>
  <c r="C107" i="12"/>
  <c r="D107" i="12" s="1"/>
  <c r="C106" i="12"/>
  <c r="D106" i="12" s="1"/>
  <c r="I105" i="12"/>
  <c r="J105" i="12" s="1"/>
  <c r="I103" i="12"/>
  <c r="I102" i="12"/>
  <c r="J102" i="12" s="1"/>
  <c r="C102" i="12"/>
  <c r="D102" i="12"/>
  <c r="I101" i="12"/>
  <c r="I100" i="12"/>
  <c r="J100" i="12" s="1"/>
  <c r="C100" i="12"/>
  <c r="D100" i="12"/>
  <c r="I99" i="12"/>
  <c r="I98" i="12"/>
  <c r="J98" i="12"/>
  <c r="C98" i="12"/>
  <c r="D98" i="12"/>
  <c r="C97" i="12"/>
  <c r="D97" i="12"/>
  <c r="C95" i="12"/>
  <c r="D95" i="12"/>
  <c r="C93" i="12"/>
  <c r="D93" i="12"/>
  <c r="C91" i="12"/>
  <c r="D91" i="12"/>
  <c r="C89" i="12"/>
  <c r="D89" i="12"/>
  <c r="I88" i="12"/>
  <c r="C88" i="12"/>
  <c r="D88" i="12" s="1"/>
  <c r="I87" i="12"/>
  <c r="I86" i="12"/>
  <c r="J86" i="12"/>
  <c r="C86" i="12"/>
  <c r="D86" i="12"/>
  <c r="C85" i="12"/>
  <c r="D85" i="12"/>
  <c r="C83" i="12"/>
  <c r="D83" i="12"/>
  <c r="I82" i="12"/>
  <c r="C82" i="12"/>
  <c r="D82" i="12" s="1"/>
  <c r="I81" i="12"/>
  <c r="J81" i="12" s="1"/>
  <c r="C79" i="12"/>
  <c r="D79" i="12" s="1"/>
  <c r="I78" i="12"/>
  <c r="C78" i="12"/>
  <c r="D78" i="12" s="1"/>
  <c r="I77" i="12"/>
  <c r="I75" i="12"/>
  <c r="I74" i="12"/>
  <c r="J74" i="12" s="1"/>
  <c r="C74" i="12"/>
  <c r="D74" i="12"/>
  <c r="I73" i="12"/>
  <c r="J73" i="12" s="1"/>
  <c r="I71" i="12"/>
  <c r="I70" i="12"/>
  <c r="J70" i="12"/>
  <c r="C70" i="12"/>
  <c r="D70" i="12" s="1"/>
  <c r="I69" i="12"/>
  <c r="I68" i="12"/>
  <c r="J68" i="12"/>
  <c r="C68" i="12"/>
  <c r="D68" i="12" s="1"/>
  <c r="I67" i="12"/>
  <c r="I65" i="12"/>
  <c r="C64" i="12"/>
  <c r="D64" i="12" s="1"/>
  <c r="I63" i="12"/>
  <c r="C61" i="12"/>
  <c r="D61" i="12"/>
  <c r="I60" i="12"/>
  <c r="C60" i="12"/>
  <c r="D60" i="12"/>
  <c r="C59" i="12"/>
  <c r="D59" i="12" s="1"/>
  <c r="C57" i="12"/>
  <c r="D57" i="12" s="1"/>
  <c r="I56" i="12"/>
  <c r="C56" i="12"/>
  <c r="D56" i="12"/>
  <c r="C55" i="12"/>
  <c r="D55" i="12"/>
  <c r="I53" i="12"/>
  <c r="J53" i="12"/>
  <c r="C50" i="12"/>
  <c r="D50" i="12"/>
  <c r="I49" i="12"/>
  <c r="J49" i="12"/>
  <c r="C46" i="12"/>
  <c r="D46" i="12"/>
  <c r="I45" i="12"/>
  <c r="J45" i="12"/>
  <c r="C42" i="12"/>
  <c r="D42" i="12"/>
  <c r="I41" i="12"/>
  <c r="J41" i="12"/>
  <c r="C38" i="12"/>
  <c r="D38" i="12"/>
  <c r="I37" i="12"/>
  <c r="J37" i="12"/>
  <c r="I33" i="12"/>
  <c r="J33" i="12"/>
  <c r="I27" i="12"/>
  <c r="J27" i="12"/>
  <c r="C26" i="12"/>
  <c r="D26" i="12"/>
  <c r="I25" i="12"/>
  <c r="C20" i="12"/>
  <c r="D20" i="12" s="1"/>
  <c r="I19" i="12"/>
  <c r="I15" i="12"/>
  <c r="B50" i="1"/>
  <c r="E13" i="1"/>
  <c r="K896" i="1"/>
  <c r="J96" i="12"/>
  <c r="O53" i="9"/>
  <c r="O61" i="9"/>
  <c r="O69" i="9"/>
  <c r="O76" i="9"/>
  <c r="O81" i="9"/>
  <c r="O89" i="9"/>
  <c r="O97" i="9"/>
  <c r="O105" i="9"/>
  <c r="O113" i="9"/>
  <c r="O128" i="9"/>
  <c r="O17" i="9"/>
  <c r="O33" i="9"/>
  <c r="O49" i="9"/>
  <c r="O26" i="9"/>
  <c r="O42" i="9"/>
  <c r="O16" i="13"/>
  <c r="O135" i="13"/>
  <c r="O133" i="13"/>
  <c r="O130" i="13"/>
  <c r="O127" i="13"/>
  <c r="O121" i="13"/>
  <c r="O118" i="13"/>
  <c r="O111" i="13"/>
  <c r="O107" i="13"/>
  <c r="O103" i="13"/>
  <c r="O99" i="13"/>
  <c r="O95" i="13"/>
  <c r="O89" i="13"/>
  <c r="O87" i="13"/>
  <c r="O84" i="13"/>
  <c r="O82" i="13"/>
  <c r="O75" i="13"/>
  <c r="O71" i="13"/>
  <c r="O67" i="13"/>
  <c r="O63" i="13"/>
  <c r="O59" i="13"/>
  <c r="O57" i="13"/>
  <c r="O53" i="13"/>
  <c r="O42" i="13"/>
  <c r="O38" i="13"/>
  <c r="O34" i="13"/>
  <c r="O30" i="13"/>
  <c r="O28" i="13"/>
  <c r="O22" i="13"/>
  <c r="O20" i="13"/>
  <c r="O48" i="9"/>
  <c r="O40" i="9"/>
  <c r="O32" i="9"/>
  <c r="O24" i="9"/>
  <c r="O16" i="9"/>
  <c r="O47" i="9"/>
  <c r="O39" i="9"/>
  <c r="O31" i="9"/>
  <c r="O23" i="9"/>
  <c r="O15" i="9"/>
  <c r="O130" i="9"/>
  <c r="O124" i="9"/>
  <c r="O117" i="9"/>
  <c r="O111" i="9"/>
  <c r="O103" i="9"/>
  <c r="O95" i="9"/>
  <c r="O87" i="9"/>
  <c r="O79" i="9"/>
  <c r="O71" i="9"/>
  <c r="O67" i="9"/>
  <c r="O63" i="9"/>
  <c r="O59" i="9"/>
  <c r="O55" i="9"/>
  <c r="O136" i="9"/>
  <c r="O133" i="9"/>
  <c r="O127" i="9"/>
  <c r="O123" i="9"/>
  <c r="O118" i="9"/>
  <c r="O114" i="9"/>
  <c r="O110" i="9"/>
  <c r="O106" i="9"/>
  <c r="O102" i="9"/>
  <c r="O98" i="9"/>
  <c r="O94" i="9"/>
  <c r="O90" i="9"/>
  <c r="O86" i="9"/>
  <c r="O82" i="9"/>
  <c r="O78" i="9"/>
  <c r="O26" i="13"/>
  <c r="O52" i="13"/>
  <c r="O56" i="13"/>
  <c r="O62" i="13"/>
  <c r="O66" i="13"/>
  <c r="O70" i="13"/>
  <c r="O57" i="10"/>
  <c r="O63" i="10"/>
  <c r="O80" i="10"/>
  <c r="O89" i="10"/>
  <c r="O91" i="10"/>
  <c r="O93" i="10"/>
  <c r="O95" i="10"/>
  <c r="O100" i="10"/>
  <c r="R99" i="10"/>
  <c r="O104" i="10"/>
  <c r="O108" i="10"/>
  <c r="O113" i="10"/>
  <c r="O125" i="10"/>
  <c r="O127" i="10"/>
  <c r="O15" i="13"/>
  <c r="O131" i="13"/>
  <c r="O122" i="13"/>
  <c r="O109" i="13"/>
  <c r="O101" i="13"/>
  <c r="O91" i="13"/>
  <c r="O81" i="13"/>
  <c r="O49" i="13"/>
  <c r="O47" i="13"/>
  <c r="O45" i="13"/>
  <c r="R63" i="13" s="1"/>
  <c r="O43" i="13"/>
  <c r="O39" i="13"/>
  <c r="O35" i="13"/>
  <c r="O31" i="13"/>
  <c r="O126" i="13"/>
  <c r="O123" i="13"/>
  <c r="O116" i="13"/>
  <c r="O114" i="13"/>
  <c r="O110" i="13"/>
  <c r="O102" i="13"/>
  <c r="O94" i="13"/>
  <c r="O90" i="13"/>
  <c r="O79" i="13"/>
  <c r="O74" i="13"/>
  <c r="O58" i="10"/>
  <c r="O60" i="10"/>
  <c r="O79" i="10"/>
  <c r="O83" i="10"/>
  <c r="O96" i="10"/>
  <c r="O101" i="10"/>
  <c r="O109" i="10"/>
  <c r="O112" i="10"/>
  <c r="O119" i="10"/>
  <c r="O121" i="10"/>
  <c r="O124" i="10"/>
  <c r="O133" i="10"/>
  <c r="O18" i="10"/>
  <c r="O26" i="10"/>
  <c r="O34" i="10"/>
  <c r="O42" i="10"/>
  <c r="O52" i="10"/>
  <c r="O21" i="10"/>
  <c r="O29" i="10"/>
  <c r="R28" i="10"/>
  <c r="O37" i="10"/>
  <c r="O73" i="9"/>
  <c r="O37" i="9"/>
  <c r="O54" i="12"/>
  <c r="O38" i="12"/>
  <c r="O22" i="12"/>
  <c r="O135" i="12"/>
  <c r="O128" i="12"/>
  <c r="O122" i="12"/>
  <c r="O114" i="12"/>
  <c r="O109" i="12"/>
  <c r="O101" i="12"/>
  <c r="O92" i="12"/>
  <c r="O88" i="12"/>
  <c r="O81" i="12"/>
  <c r="O72" i="12"/>
  <c r="O67" i="12"/>
  <c r="O61" i="12"/>
  <c r="O23" i="12"/>
  <c r="O39" i="10"/>
  <c r="O23" i="10"/>
  <c r="O46" i="10"/>
  <c r="O32" i="10"/>
  <c r="O16" i="10"/>
  <c r="O131" i="10"/>
  <c r="O107" i="10"/>
  <c r="O88" i="10"/>
  <c r="O86" i="10"/>
  <c r="O56" i="10"/>
  <c r="O54" i="10"/>
  <c r="O51" i="10"/>
  <c r="R52" i="10" s="1"/>
  <c r="O27" i="10"/>
  <c r="O50" i="10"/>
  <c r="O36" i="10"/>
  <c r="R40" i="10"/>
  <c r="S40" i="10"/>
  <c r="O20" i="10"/>
  <c r="O135" i="10"/>
  <c r="O122" i="10"/>
  <c r="O115" i="10"/>
  <c r="O103" i="10"/>
  <c r="O76" i="10"/>
  <c r="R75" i="10"/>
  <c r="O74" i="10"/>
  <c r="O72" i="10"/>
  <c r="R71" i="10" s="1"/>
  <c r="O70" i="10"/>
  <c r="O68" i="10"/>
  <c r="O66" i="10"/>
  <c r="O62" i="10"/>
  <c r="J85" i="7"/>
  <c r="J69" i="7"/>
  <c r="J38" i="7"/>
  <c r="O57" i="9"/>
  <c r="O52" i="9"/>
  <c r="O68" i="9"/>
  <c r="O29" i="9"/>
  <c r="O22" i="9"/>
  <c r="O60" i="9"/>
  <c r="O121" i="9"/>
  <c r="O129" i="9"/>
  <c r="O45" i="9"/>
  <c r="O38" i="9"/>
  <c r="O50" i="12"/>
  <c r="O42" i="12"/>
  <c r="O34" i="12"/>
  <c r="O26" i="12"/>
  <c r="O18" i="12"/>
  <c r="O136" i="12"/>
  <c r="O132" i="12"/>
  <c r="O129" i="12"/>
  <c r="O127" i="12"/>
  <c r="O123" i="12"/>
  <c r="O120" i="12"/>
  <c r="O115" i="12"/>
  <c r="O113" i="12"/>
  <c r="O110" i="12"/>
  <c r="O106" i="12"/>
  <c r="O102" i="12"/>
  <c r="O100" i="12"/>
  <c r="O97" i="12"/>
  <c r="O91" i="12"/>
  <c r="O89" i="12"/>
  <c r="O87" i="12"/>
  <c r="O82" i="12"/>
  <c r="O78" i="12"/>
  <c r="O75" i="12"/>
  <c r="O70" i="12"/>
  <c r="O68" i="12"/>
  <c r="O66" i="12"/>
  <c r="O62" i="12"/>
  <c r="O59" i="12"/>
  <c r="O31" i="12"/>
  <c r="O21" i="12"/>
  <c r="O35" i="12"/>
  <c r="O37" i="12"/>
  <c r="O39" i="12"/>
  <c r="O41" i="12"/>
  <c r="O43" i="12"/>
  <c r="O45" i="12"/>
  <c r="O47" i="12"/>
  <c r="O49" i="12"/>
  <c r="O51" i="12"/>
  <c r="O53" i="12"/>
  <c r="O55" i="12"/>
  <c r="O60" i="12"/>
  <c r="O63" i="12"/>
  <c r="O71" i="12"/>
  <c r="O76" i="12"/>
  <c r="O79" i="12"/>
  <c r="O80" i="12"/>
  <c r="O83" i="12"/>
  <c r="O84" i="12"/>
  <c r="O98" i="12"/>
  <c r="O103" i="12"/>
  <c r="O107" i="12"/>
  <c r="O108" i="12"/>
  <c r="O121" i="12"/>
  <c r="O124" i="12"/>
  <c r="O125" i="12"/>
  <c r="O130" i="12"/>
  <c r="O133" i="12"/>
  <c r="O134" i="12"/>
  <c r="O16" i="12"/>
  <c r="O24" i="12"/>
  <c r="O32" i="12"/>
  <c r="O40" i="12"/>
  <c r="O48" i="12"/>
  <c r="O27" i="12"/>
  <c r="O25" i="12"/>
  <c r="O29" i="12"/>
  <c r="O57" i="12"/>
  <c r="O58" i="12"/>
  <c r="O65" i="12"/>
  <c r="R76" i="12" s="1"/>
  <c r="S76" i="12" s="1"/>
  <c r="O73" i="12"/>
  <c r="O74" i="12"/>
  <c r="O86" i="12"/>
  <c r="O93" i="12"/>
  <c r="O94" i="12"/>
  <c r="O95" i="12"/>
  <c r="O96" i="12"/>
  <c r="O105" i="12"/>
  <c r="O112" i="12"/>
  <c r="O117" i="12"/>
  <c r="O118" i="12"/>
  <c r="O119" i="12"/>
  <c r="O15" i="12"/>
  <c r="O20" i="12"/>
  <c r="O28" i="12"/>
  <c r="O36" i="12"/>
  <c r="O44" i="12"/>
  <c r="O52" i="12"/>
  <c r="O33" i="12"/>
  <c r="O19" i="12"/>
  <c r="R128" i="12"/>
  <c r="S128" i="12"/>
  <c r="R43" i="12"/>
  <c r="S43" i="12" s="1"/>
  <c r="R118" i="12"/>
  <c r="S118" i="12"/>
  <c r="R30" i="12"/>
  <c r="R47" i="10"/>
  <c r="S47" i="10" s="1"/>
  <c r="R42" i="10"/>
  <c r="R14" i="10"/>
  <c r="R43" i="10"/>
  <c r="R72" i="10"/>
  <c r="S72" i="10"/>
  <c r="R106" i="10"/>
  <c r="R102" i="10"/>
  <c r="R98" i="10"/>
  <c r="R90" i="10"/>
  <c r="R103" i="10"/>
  <c r="R100" i="10"/>
  <c r="R96" i="10"/>
  <c r="S96" i="10" s="1"/>
  <c r="R104" i="10"/>
  <c r="R88" i="10"/>
  <c r="S88" i="10" s="1"/>
  <c r="R66" i="10"/>
  <c r="S66" i="10" s="1"/>
  <c r="J15" i="10"/>
  <c r="R14" i="13"/>
  <c r="R120" i="13"/>
  <c r="S120" i="13" s="1"/>
  <c r="R34" i="13"/>
  <c r="R30" i="13"/>
  <c r="R26" i="13"/>
  <c r="R19" i="13"/>
  <c r="S19" i="13" s="1"/>
  <c r="T19" i="13" s="1"/>
  <c r="U19" i="13" s="1"/>
  <c r="R15" i="13"/>
  <c r="S15" i="13" s="1"/>
  <c r="R45" i="13"/>
  <c r="S45" i="13" s="1"/>
  <c r="R23" i="13"/>
  <c r="R127" i="13"/>
  <c r="S63" i="13"/>
  <c r="R16" i="13"/>
  <c r="R31" i="13"/>
  <c r="R35" i="13"/>
  <c r="S35" i="13"/>
  <c r="R18" i="13"/>
  <c r="S18" i="13" s="1"/>
  <c r="T18" i="13" s="1"/>
  <c r="U18" i="13" s="1"/>
  <c r="R25" i="13"/>
  <c r="R55" i="13"/>
  <c r="S55" i="13"/>
  <c r="J15" i="13"/>
  <c r="J21" i="12"/>
  <c r="J65" i="12"/>
  <c r="J69" i="12"/>
  <c r="J25" i="12"/>
  <c r="J19" i="12"/>
  <c r="R16" i="10"/>
  <c r="S16" i="10" s="1"/>
  <c r="R45" i="10"/>
  <c r="S45" i="10" s="1"/>
  <c r="R41" i="10"/>
  <c r="R62" i="10"/>
  <c r="R20" i="10"/>
  <c r="S20" i="10" s="1"/>
  <c r="R29" i="13"/>
  <c r="S29" i="13" s="1"/>
  <c r="T29" i="13" s="1"/>
  <c r="U29" i="13" s="1"/>
  <c r="R84" i="13"/>
  <c r="R21" i="13"/>
  <c r="S21" i="13" s="1"/>
  <c r="T21" i="13"/>
  <c r="U21" i="13"/>
  <c r="R125" i="13"/>
  <c r="R80" i="13"/>
  <c r="R59" i="13"/>
  <c r="S59" i="13"/>
  <c r="R85" i="13"/>
  <c r="R89" i="13"/>
  <c r="R27" i="13"/>
  <c r="R17" i="13"/>
  <c r="R20" i="13"/>
  <c r="S20" i="13"/>
  <c r="T20" i="13" s="1"/>
  <c r="U20" i="13"/>
  <c r="R24" i="13"/>
  <c r="S24" i="13"/>
  <c r="T24" i="13" s="1"/>
  <c r="U24" i="13"/>
  <c r="R28" i="13"/>
  <c r="R32" i="13"/>
  <c r="R36" i="13"/>
  <c r="S36" i="13" s="1"/>
  <c r="R58" i="13"/>
  <c r="R66" i="13"/>
  <c r="R61" i="10"/>
  <c r="R56" i="10"/>
  <c r="R58" i="10"/>
  <c r="R101" i="10"/>
  <c r="R108" i="10"/>
  <c r="R49" i="10"/>
  <c r="R29" i="10"/>
  <c r="S29" i="10"/>
  <c r="R31" i="10"/>
  <c r="R54" i="10"/>
  <c r="R21" i="10"/>
  <c r="R51" i="12"/>
  <c r="S51" i="12"/>
  <c r="R125" i="12"/>
  <c r="R32" i="12"/>
  <c r="S32" i="12"/>
  <c r="R93" i="12"/>
  <c r="S93" i="12"/>
  <c r="R53" i="12"/>
  <c r="S53" i="12" s="1"/>
  <c r="R83" i="12"/>
  <c r="S83" i="12" s="1"/>
  <c r="R54" i="12"/>
  <c r="S54" i="12"/>
  <c r="R28" i="12"/>
  <c r="S28" i="12" s="1"/>
  <c r="R84" i="12"/>
  <c r="S84" i="12" s="1"/>
  <c r="R41" i="12"/>
  <c r="S41" i="12"/>
  <c r="R105" i="12"/>
  <c r="S105" i="12"/>
  <c r="R36" i="10"/>
  <c r="S36" i="10" s="1"/>
  <c r="R134" i="12"/>
  <c r="S134" i="12"/>
  <c r="R103" i="12"/>
  <c r="S103" i="12" s="1"/>
  <c r="R50" i="12"/>
  <c r="S50" i="12"/>
  <c r="R136" i="12"/>
  <c r="S136" i="12" s="1"/>
  <c r="T136" i="12" s="1"/>
  <c r="U136" i="12"/>
  <c r="R101" i="12"/>
  <c r="S101" i="12" s="1"/>
  <c r="R36" i="12"/>
  <c r="R31" i="12"/>
  <c r="S31" i="12" s="1"/>
  <c r="R35" i="12"/>
  <c r="S35" i="12"/>
  <c r="R91" i="12"/>
  <c r="S91" i="12" s="1"/>
  <c r="R81" i="12"/>
  <c r="S81" i="12"/>
  <c r="R86" i="12"/>
  <c r="S86" i="12" s="1"/>
  <c r="R42" i="12"/>
  <c r="S42" i="12"/>
  <c r="R37" i="12"/>
  <c r="S37" i="12"/>
  <c r="R64" i="12"/>
  <c r="S64" i="12" s="1"/>
  <c r="R40" i="12"/>
  <c r="S40" i="12"/>
  <c r="R45" i="12"/>
  <c r="S45" i="12" s="1"/>
  <c r="R56" i="12"/>
  <c r="S56" i="12"/>
  <c r="R62" i="12"/>
  <c r="R75" i="12"/>
  <c r="S75" i="12" s="1"/>
  <c r="R46" i="12"/>
  <c r="S46" i="12"/>
  <c r="R99" i="12"/>
  <c r="R87" i="12"/>
  <c r="R79" i="12"/>
  <c r="S79" i="12" s="1"/>
  <c r="R98" i="12"/>
  <c r="S98" i="12"/>
  <c r="R67" i="12"/>
  <c r="S67" i="12" s="1"/>
  <c r="R34" i="12"/>
  <c r="S34" i="12"/>
  <c r="R29" i="12"/>
  <c r="S29" i="12" s="1"/>
  <c r="R49" i="12"/>
  <c r="S49" i="12"/>
  <c r="R44" i="12"/>
  <c r="R48" i="12"/>
  <c r="S48" i="12"/>
  <c r="R58" i="12"/>
  <c r="S58" i="12" s="1"/>
  <c r="R74" i="12"/>
  <c r="R113" i="12"/>
  <c r="S113" i="12" s="1"/>
  <c r="R114" i="12"/>
  <c r="R115" i="12"/>
  <c r="R111" i="12"/>
  <c r="S111" i="12"/>
  <c r="R60" i="12"/>
  <c r="R131" i="12"/>
  <c r="S131" i="12" s="1"/>
  <c r="R133" i="12"/>
  <c r="S133" i="12" s="1"/>
  <c r="R127" i="12"/>
  <c r="S127" i="12"/>
  <c r="R33" i="12"/>
  <c r="S33" i="12"/>
  <c r="R65" i="12"/>
  <c r="S65" i="12" s="1"/>
  <c r="T15" i="13"/>
  <c r="U15" i="13"/>
  <c r="T14" i="13"/>
  <c r="C18" i="12"/>
  <c r="D18" i="12"/>
  <c r="I17" i="12"/>
  <c r="J17" i="12" s="1"/>
  <c r="C16" i="12"/>
  <c r="D16" i="12"/>
  <c r="J54" i="12"/>
  <c r="J85" i="12"/>
  <c r="J89" i="7"/>
  <c r="R59" i="12"/>
  <c r="S59" i="12" s="1"/>
  <c r="R57" i="12"/>
  <c r="S57" i="12"/>
  <c r="R55" i="12"/>
  <c r="S55" i="12" s="1"/>
  <c r="Q34" i="13"/>
  <c r="J33" i="13"/>
  <c r="D33" i="13"/>
  <c r="Q105" i="7"/>
  <c r="J57" i="7"/>
  <c r="P55" i="10"/>
  <c r="P30" i="10"/>
  <c r="S34" i="13"/>
  <c r="R68" i="12"/>
  <c r="S68" i="12" s="1"/>
  <c r="J52" i="12"/>
  <c r="J57" i="12"/>
  <c r="J55" i="12"/>
  <c r="P135" i="12"/>
  <c r="H84" i="12"/>
  <c r="J84" i="12"/>
  <c r="P89" i="13"/>
  <c r="S89" i="13" s="1"/>
  <c r="Q121" i="7"/>
  <c r="R50" i="10"/>
  <c r="S85" i="13"/>
  <c r="R61" i="12"/>
  <c r="S61" i="12"/>
  <c r="R39" i="12"/>
  <c r="S39" i="12" s="1"/>
  <c r="R69" i="12"/>
  <c r="S69" i="12"/>
  <c r="R73" i="10"/>
  <c r="S73" i="10"/>
  <c r="J134" i="12"/>
  <c r="J48" i="12"/>
  <c r="O36" i="9"/>
  <c r="O20" i="9"/>
  <c r="O43" i="9"/>
  <c r="O27" i="9"/>
  <c r="O135" i="9"/>
  <c r="O122" i="9"/>
  <c r="O107" i="9"/>
  <c r="O91" i="9"/>
  <c r="R91" i="9" s="1"/>
  <c r="S91" i="9" s="1"/>
  <c r="O74" i="9"/>
  <c r="O66" i="9"/>
  <c r="O58" i="9"/>
  <c r="O134" i="9"/>
  <c r="O126" i="9"/>
  <c r="O115" i="9"/>
  <c r="O108" i="9"/>
  <c r="O100" i="9"/>
  <c r="O92" i="9"/>
  <c r="O84" i="9"/>
  <c r="O75" i="9"/>
  <c r="O21" i="9"/>
  <c r="O46" i="9"/>
  <c r="J135" i="12"/>
  <c r="J131" i="7"/>
  <c r="J29" i="7"/>
  <c r="R110" i="12"/>
  <c r="P82" i="12"/>
  <c r="Q79" i="12"/>
  <c r="R89" i="12" s="1"/>
  <c r="Q78" i="12"/>
  <c r="R88" i="12" s="1"/>
  <c r="S88" i="12" s="1"/>
  <c r="P44" i="12"/>
  <c r="S44" i="12"/>
  <c r="P127" i="13"/>
  <c r="P121" i="13"/>
  <c r="R106" i="13"/>
  <c r="S106" i="13"/>
  <c r="R100" i="13"/>
  <c r="S100" i="13" s="1"/>
  <c r="R92" i="13"/>
  <c r="R39" i="13"/>
  <c r="Q130" i="7"/>
  <c r="R73" i="12"/>
  <c r="S73" i="12"/>
  <c r="J112" i="12"/>
  <c r="J50" i="12"/>
  <c r="J46" i="12"/>
  <c r="J121" i="12"/>
  <c r="J27" i="7"/>
  <c r="Q135" i="12"/>
  <c r="Q133" i="12"/>
  <c r="P110" i="12"/>
  <c r="Q107" i="12"/>
  <c r="R117" i="12"/>
  <c r="S117" i="12" s="1"/>
  <c r="J57" i="13"/>
  <c r="D57" i="13"/>
  <c r="Q56" i="13"/>
  <c r="R52" i="13"/>
  <c r="P31" i="13"/>
  <c r="S31" i="13"/>
  <c r="T31" i="13"/>
  <c r="U31" i="13" s="1"/>
  <c r="D104" i="7"/>
  <c r="Q83" i="7"/>
  <c r="D83" i="7"/>
  <c r="D61" i="7"/>
  <c r="H54" i="7"/>
  <c r="J54" i="7"/>
  <c r="D49" i="7"/>
  <c r="D46" i="7"/>
  <c r="H26" i="7"/>
  <c r="J26" i="7"/>
  <c r="P111" i="10"/>
  <c r="P50" i="10"/>
  <c r="S50" i="10"/>
  <c r="P38" i="10"/>
  <c r="I36" i="10"/>
  <c r="J36" i="10"/>
  <c r="C36" i="10"/>
  <c r="D36" i="10"/>
  <c r="P22" i="10"/>
  <c r="I21" i="10"/>
  <c r="J21" i="10"/>
  <c r="D113" i="9"/>
  <c r="J111" i="9"/>
  <c r="D97" i="9"/>
  <c r="D96" i="9"/>
  <c r="J64" i="9"/>
  <c r="S26" i="13"/>
  <c r="T26" i="13"/>
  <c r="U26" i="13"/>
  <c r="J133" i="12"/>
  <c r="J95" i="7"/>
  <c r="J21" i="7"/>
  <c r="J17" i="7"/>
  <c r="Q87" i="12"/>
  <c r="R97" i="12"/>
  <c r="R47" i="12"/>
  <c r="R56" i="13"/>
  <c r="R42" i="13"/>
  <c r="S42" i="13" s="1"/>
  <c r="J136" i="7"/>
  <c r="P48" i="10"/>
  <c r="P18" i="10"/>
  <c r="R108" i="12"/>
  <c r="S108" i="12"/>
  <c r="R77" i="12"/>
  <c r="S77" i="12"/>
  <c r="J67" i="12"/>
  <c r="J88" i="12"/>
  <c r="J28" i="12"/>
  <c r="J24" i="12"/>
  <c r="J37" i="7"/>
  <c r="Q122" i="12"/>
  <c r="R132" i="12"/>
  <c r="Q114" i="12"/>
  <c r="R124" i="12"/>
  <c r="S124" i="12"/>
  <c r="Q97" i="12"/>
  <c r="R107" i="12"/>
  <c r="S107" i="12" s="1"/>
  <c r="Q61" i="12"/>
  <c r="R71" i="12"/>
  <c r="S71" i="12"/>
  <c r="H22" i="12"/>
  <c r="J22" i="12"/>
  <c r="Q82" i="13"/>
  <c r="R101" i="13"/>
  <c r="J71" i="13"/>
  <c r="D71" i="13"/>
  <c r="R88" i="13"/>
  <c r="J67" i="13"/>
  <c r="D67" i="13"/>
  <c r="J53" i="13"/>
  <c r="D53" i="13"/>
  <c r="J51" i="13"/>
  <c r="Q50" i="13"/>
  <c r="J113" i="7"/>
  <c r="Q107" i="7"/>
  <c r="H106" i="7"/>
  <c r="J106" i="7"/>
  <c r="Q19" i="7"/>
  <c r="D30" i="9"/>
  <c r="J15" i="9"/>
  <c r="J90" i="7"/>
  <c r="J83" i="7"/>
  <c r="J67" i="7"/>
  <c r="J65" i="7"/>
  <c r="J119" i="7"/>
  <c r="J91" i="7"/>
  <c r="C81" i="9"/>
  <c r="D81" i="9"/>
  <c r="C66" i="9"/>
  <c r="D66" i="9"/>
  <c r="I62" i="9"/>
  <c r="J62" i="9"/>
  <c r="C38" i="9"/>
  <c r="D38" i="9"/>
  <c r="C24" i="13"/>
  <c r="D24" i="13"/>
  <c r="S47" i="12"/>
  <c r="J63" i="12"/>
  <c r="J44" i="12"/>
  <c r="J42" i="12"/>
  <c r="J40" i="12"/>
  <c r="J38" i="12"/>
  <c r="C36" i="12"/>
  <c r="D36" i="12"/>
  <c r="J20" i="12"/>
  <c r="R44" i="10"/>
  <c r="S44" i="10"/>
  <c r="R46" i="10"/>
  <c r="K136" i="10"/>
  <c r="L136" i="10"/>
  <c r="H33" i="7"/>
  <c r="J33" i="7"/>
  <c r="Q33" i="7"/>
  <c r="Q123" i="10"/>
  <c r="P123" i="10"/>
  <c r="Q122" i="10"/>
  <c r="P122" i="10"/>
  <c r="Q121" i="10"/>
  <c r="R121" i="10" s="1"/>
  <c r="S121" i="10" s="1"/>
  <c r="P121" i="10"/>
  <c r="Q115" i="10"/>
  <c r="R115" i="10"/>
  <c r="P115" i="10"/>
  <c r="J61" i="12"/>
  <c r="J104" i="12"/>
  <c r="J118" i="12"/>
  <c r="J136" i="12"/>
  <c r="J59" i="12"/>
  <c r="J110" i="12"/>
  <c r="J124" i="12"/>
  <c r="J117" i="7"/>
  <c r="J62" i="7"/>
  <c r="P23" i="13"/>
  <c r="S23" i="13" s="1"/>
  <c r="T23" i="13" s="1"/>
  <c r="U23" i="13" s="1"/>
  <c r="Q117" i="7"/>
  <c r="I15" i="7"/>
  <c r="J15" i="7"/>
  <c r="I30" i="7"/>
  <c r="I32" i="7"/>
  <c r="C35" i="7"/>
  <c r="I45" i="7"/>
  <c r="I46" i="7"/>
  <c r="I48" i="7"/>
  <c r="I49" i="7"/>
  <c r="C50" i="7"/>
  <c r="D50" i="7"/>
  <c r="C51" i="7"/>
  <c r="D51" i="7" s="1"/>
  <c r="C52" i="7"/>
  <c r="D52" i="7"/>
  <c r="Q135" i="10"/>
  <c r="P135" i="10"/>
  <c r="Q131" i="10"/>
  <c r="R131" i="10"/>
  <c r="P131" i="10"/>
  <c r="Q127" i="10"/>
  <c r="P127" i="10"/>
  <c r="J77" i="12"/>
  <c r="J82" i="12"/>
  <c r="J101" i="12"/>
  <c r="J128" i="12"/>
  <c r="J79" i="12"/>
  <c r="J83" i="12"/>
  <c r="J66" i="12"/>
  <c r="J107" i="12"/>
  <c r="J122" i="12"/>
  <c r="J74" i="7"/>
  <c r="J73" i="7"/>
  <c r="Q113" i="12"/>
  <c r="R123" i="12" s="1"/>
  <c r="S123" i="12" s="1"/>
  <c r="Q82" i="12"/>
  <c r="R92" i="12"/>
  <c r="J135" i="13"/>
  <c r="J133" i="13"/>
  <c r="P131" i="13"/>
  <c r="S131" i="13"/>
  <c r="P125" i="13"/>
  <c r="S125" i="13"/>
  <c r="J124" i="13"/>
  <c r="J122" i="13"/>
  <c r="P115" i="13"/>
  <c r="J103" i="13"/>
  <c r="D103" i="13"/>
  <c r="Q102" i="13"/>
  <c r="R121" i="13"/>
  <c r="S121" i="13"/>
  <c r="P93" i="13"/>
  <c r="J75" i="13"/>
  <c r="J73" i="13"/>
  <c r="P43" i="13"/>
  <c r="S43" i="13" s="1"/>
  <c r="Q42" i="13"/>
  <c r="R61" i="13"/>
  <c r="S61" i="13"/>
  <c r="P39" i="13"/>
  <c r="S39" i="13" s="1"/>
  <c r="Q106" i="7"/>
  <c r="H28" i="7"/>
  <c r="J28" i="7"/>
  <c r="P95" i="10"/>
  <c r="P87" i="10"/>
  <c r="P83" i="10"/>
  <c r="P75" i="10"/>
  <c r="I71" i="10"/>
  <c r="C71" i="10"/>
  <c r="D71" i="10"/>
  <c r="Q70" i="10"/>
  <c r="R70" i="10"/>
  <c r="I69" i="10"/>
  <c r="J69" i="10"/>
  <c r="C69" i="10"/>
  <c r="D69" i="10" s="1"/>
  <c r="I65" i="10"/>
  <c r="J65" i="10" s="1"/>
  <c r="C65" i="10"/>
  <c r="D65" i="10"/>
  <c r="P63" i="10"/>
  <c r="I62" i="10"/>
  <c r="J62" i="10"/>
  <c r="C62" i="10"/>
  <c r="D62" i="10"/>
  <c r="P59" i="10"/>
  <c r="I58" i="10"/>
  <c r="S58" i="10" s="1"/>
  <c r="C58" i="10"/>
  <c r="D58" i="10"/>
  <c r="I56" i="10"/>
  <c r="J56" i="10"/>
  <c r="C56" i="10"/>
  <c r="D56" i="10"/>
  <c r="P52" i="10"/>
  <c r="S52" i="10"/>
  <c r="I51" i="10"/>
  <c r="C51" i="10"/>
  <c r="D51" i="10"/>
  <c r="I49" i="10"/>
  <c r="J49" i="10" s="1"/>
  <c r="C49" i="10"/>
  <c r="D49" i="10"/>
  <c r="P46" i="10"/>
  <c r="S46" i="10" s="1"/>
  <c r="I45" i="10"/>
  <c r="C45" i="10"/>
  <c r="D45" i="10"/>
  <c r="P42" i="10"/>
  <c r="S42" i="10"/>
  <c r="I41" i="10"/>
  <c r="J41" i="10" s="1"/>
  <c r="C41" i="10"/>
  <c r="D41" i="10" s="1"/>
  <c r="I39" i="10"/>
  <c r="C39" i="10"/>
  <c r="D39" i="10"/>
  <c r="I38" i="10"/>
  <c r="C38" i="10"/>
  <c r="D38" i="10"/>
  <c r="P34" i="10"/>
  <c r="I33" i="10"/>
  <c r="C33" i="10"/>
  <c r="D33" i="10"/>
  <c r="I31" i="10"/>
  <c r="J31" i="10"/>
  <c r="C31" i="10"/>
  <c r="D31" i="10"/>
  <c r="I30" i="10"/>
  <c r="C30" i="10"/>
  <c r="D30" i="10"/>
  <c r="P26" i="10"/>
  <c r="I25" i="10"/>
  <c r="J25" i="10"/>
  <c r="C25" i="10"/>
  <c r="D25" i="10" s="1"/>
  <c r="C24" i="10"/>
  <c r="D24" i="10"/>
  <c r="I68" i="9"/>
  <c r="J68" i="9" s="1"/>
  <c r="C68" i="9"/>
  <c r="D68" i="9"/>
  <c r="I66" i="9"/>
  <c r="J66" i="9" s="1"/>
  <c r="C62" i="9"/>
  <c r="D62" i="9"/>
  <c r="I52" i="9"/>
  <c r="C52" i="9"/>
  <c r="D52" i="9"/>
  <c r="C44" i="9"/>
  <c r="D44" i="9" s="1"/>
  <c r="C34" i="9"/>
  <c r="D34" i="9"/>
  <c r="C23" i="9"/>
  <c r="E136" i="10"/>
  <c r="F136" i="10"/>
  <c r="K128" i="7"/>
  <c r="L128" i="7"/>
  <c r="K129" i="7"/>
  <c r="L129" i="7"/>
  <c r="E128" i="12"/>
  <c r="F128" i="12"/>
  <c r="E125" i="12"/>
  <c r="F125" i="12"/>
  <c r="R121" i="9"/>
  <c r="S121" i="9"/>
  <c r="R114" i="9"/>
  <c r="R89" i="9"/>
  <c r="S89" i="9"/>
  <c r="R109" i="9"/>
  <c r="S109" i="9"/>
  <c r="R113" i="9"/>
  <c r="S113" i="9"/>
  <c r="R108" i="9"/>
  <c r="S108" i="9"/>
  <c r="R135" i="9"/>
  <c r="S135" i="9"/>
  <c r="R88" i="9"/>
  <c r="S88" i="9"/>
  <c r="R102" i="9"/>
  <c r="S102" i="9"/>
  <c r="R87" i="9"/>
  <c r="S87" i="9"/>
  <c r="R93" i="9"/>
  <c r="S93" i="9" s="1"/>
  <c r="R130" i="9"/>
  <c r="R123" i="9"/>
  <c r="S123" i="9" s="1"/>
  <c r="R75" i="9"/>
  <c r="R131" i="9"/>
  <c r="S131" i="9" s="1"/>
  <c r="R78" i="9"/>
  <c r="R97" i="9"/>
  <c r="S97" i="9" s="1"/>
  <c r="R136" i="9"/>
  <c r="R107" i="9"/>
  <c r="R126" i="9"/>
  <c r="S126" i="9" s="1"/>
  <c r="R106" i="9"/>
  <c r="S106" i="9"/>
  <c r="R59" i="9"/>
  <c r="S59" i="9" s="1"/>
  <c r="R21" i="9"/>
  <c r="S21" i="9" s="1"/>
  <c r="R101" i="9"/>
  <c r="S101" i="9" s="1"/>
  <c r="R104" i="9"/>
  <c r="S104" i="9"/>
  <c r="R63" i="9"/>
  <c r="S63" i="9" s="1"/>
  <c r="R117" i="9"/>
  <c r="S117" i="9" s="1"/>
  <c r="R23" i="9"/>
  <c r="R129" i="9"/>
  <c r="S129" i="9" s="1"/>
  <c r="R105" i="9"/>
  <c r="S105" i="9" s="1"/>
  <c r="R83" i="9"/>
  <c r="S83" i="9"/>
  <c r="R133" i="9"/>
  <c r="S133" i="9" s="1"/>
  <c r="R110" i="9"/>
  <c r="S110" i="9" s="1"/>
  <c r="R132" i="9"/>
  <c r="S132" i="9"/>
  <c r="R92" i="9"/>
  <c r="S92" i="9" s="1"/>
  <c r="R70" i="9"/>
  <c r="S70" i="9"/>
  <c r="R98" i="9"/>
  <c r="S98" i="9"/>
  <c r="S110" i="12"/>
  <c r="S21" i="10"/>
  <c r="S115" i="10"/>
  <c r="J38" i="10"/>
  <c r="J39" i="10"/>
  <c r="S41" i="10"/>
  <c r="J51" i="10"/>
  <c r="J46" i="7"/>
  <c r="S62" i="10"/>
  <c r="S56" i="10"/>
  <c r="S49" i="10"/>
  <c r="S31" i="10"/>
  <c r="J30" i="10"/>
  <c r="J33" i="10"/>
  <c r="J45" i="10"/>
  <c r="J48" i="7"/>
  <c r="J45" i="7"/>
  <c r="J32" i="7"/>
  <c r="E132" i="9"/>
  <c r="F132" i="9"/>
  <c r="K127" i="12"/>
  <c r="L127" i="12"/>
  <c r="E136" i="9"/>
  <c r="F136" i="9" s="1"/>
  <c r="E135" i="9"/>
  <c r="F135" i="9"/>
  <c r="R43" i="13"/>
  <c r="R44" i="13"/>
  <c r="S44" i="13"/>
  <c r="R108" i="13"/>
  <c r="R30" i="10"/>
  <c r="S30" i="10"/>
  <c r="R55" i="10"/>
  <c r="S55" i="10" s="1"/>
  <c r="R105" i="10"/>
  <c r="R63" i="12"/>
  <c r="S63" i="12" s="1"/>
  <c r="J56" i="12"/>
  <c r="R100" i="12"/>
  <c r="S100" i="12"/>
  <c r="D135" i="13"/>
  <c r="D128" i="13"/>
  <c r="D123" i="13"/>
  <c r="D122" i="13"/>
  <c r="P113" i="13"/>
  <c r="Q98" i="13"/>
  <c r="R117" i="13"/>
  <c r="S117" i="13" s="1"/>
  <c r="Q97" i="13"/>
  <c r="P81" i="13"/>
  <c r="P57" i="13"/>
  <c r="P51" i="13"/>
  <c r="P27" i="13"/>
  <c r="S27" i="13"/>
  <c r="T27" i="13"/>
  <c r="U27" i="13" s="1"/>
  <c r="D25" i="13"/>
  <c r="P17" i="13"/>
  <c r="S17" i="13"/>
  <c r="T17" i="13" s="1"/>
  <c r="U17" i="13" s="1"/>
  <c r="Q132" i="7"/>
  <c r="D111" i="7"/>
  <c r="Q110" i="7"/>
  <c r="D110" i="7"/>
  <c r="D98" i="7"/>
  <c r="Q97" i="7"/>
  <c r="D97" i="7"/>
  <c r="Q81" i="7"/>
  <c r="D81" i="7"/>
  <c r="Q57" i="7"/>
  <c r="D57" i="7"/>
  <c r="Q49" i="7"/>
  <c r="P119" i="10"/>
  <c r="E129" i="12"/>
  <c r="F129" i="12" s="1"/>
  <c r="K129" i="12"/>
  <c r="L129" i="12"/>
  <c r="K128" i="12"/>
  <c r="L128" i="12"/>
  <c r="E121" i="12"/>
  <c r="F121" i="12"/>
  <c r="E122" i="12"/>
  <c r="F122" i="12" s="1"/>
  <c r="E124" i="12"/>
  <c r="F124" i="12"/>
  <c r="E123" i="12"/>
  <c r="F123" i="12" s="1"/>
  <c r="E118" i="12"/>
  <c r="F118" i="12"/>
  <c r="E117" i="12"/>
  <c r="F117" i="12" s="1"/>
  <c r="E119" i="12"/>
  <c r="F119" i="12" s="1"/>
  <c r="E120" i="12"/>
  <c r="F120" i="12"/>
  <c r="S101" i="13"/>
  <c r="S88" i="13"/>
  <c r="P94" i="12"/>
  <c r="P92" i="12"/>
  <c r="S92" i="12"/>
  <c r="P90" i="12"/>
  <c r="D124" i="13"/>
  <c r="P53" i="13"/>
  <c r="D117" i="7"/>
  <c r="D116" i="7"/>
  <c r="Q113" i="7"/>
  <c r="D113" i="7"/>
  <c r="D88" i="7"/>
  <c r="J103" i="9"/>
  <c r="E130" i="9"/>
  <c r="F130" i="9"/>
  <c r="E129" i="9"/>
  <c r="F129" i="9"/>
  <c r="E133" i="9"/>
  <c r="F133" i="9" s="1"/>
  <c r="E131" i="9"/>
  <c r="F131" i="9"/>
  <c r="E128" i="9"/>
  <c r="F128" i="9" s="1"/>
  <c r="R78" i="12"/>
  <c r="R102" i="12"/>
  <c r="R106" i="12"/>
  <c r="R112" i="12"/>
  <c r="S112" i="12" s="1"/>
  <c r="R62" i="13"/>
  <c r="R68" i="13"/>
  <c r="R72" i="13"/>
  <c r="R122" i="13"/>
  <c r="R130" i="13"/>
  <c r="S130" i="13" s="1"/>
  <c r="R132" i="13"/>
  <c r="S132" i="13"/>
  <c r="R134" i="13"/>
  <c r="S102" i="12"/>
  <c r="J126" i="12"/>
  <c r="J108" i="12"/>
  <c r="J103" i="12"/>
  <c r="J95" i="12"/>
  <c r="J71" i="12"/>
  <c r="S122" i="13"/>
  <c r="S92" i="13"/>
  <c r="S84" i="13"/>
  <c r="J123" i="12"/>
  <c r="J76" i="12"/>
  <c r="H15" i="12"/>
  <c r="J15" i="12" s="1"/>
  <c r="D134" i="13"/>
  <c r="D101" i="7"/>
  <c r="D35" i="13"/>
  <c r="P71" i="10"/>
  <c r="S71" i="10" s="1"/>
  <c r="K126" i="12"/>
  <c r="L126" i="12"/>
  <c r="E118" i="10" l="1"/>
  <c r="F118" i="10" s="1"/>
  <c r="E15" i="12"/>
  <c r="F15" i="12" s="1"/>
  <c r="K124" i="13"/>
  <c r="L124" i="13" s="1"/>
  <c r="K87" i="13"/>
  <c r="L87" i="13" s="1"/>
  <c r="K95" i="13"/>
  <c r="L95" i="13" s="1"/>
  <c r="K88" i="13"/>
  <c r="L88" i="13" s="1"/>
  <c r="P76" i="13"/>
  <c r="D76" i="13"/>
  <c r="Q76" i="13"/>
  <c r="R95" i="13" s="1"/>
  <c r="S95" i="13" s="1"/>
  <c r="P52" i="13"/>
  <c r="S52" i="13" s="1"/>
  <c r="D52" i="13"/>
  <c r="Q52" i="13"/>
  <c r="K37" i="13"/>
  <c r="L37" i="13" s="1"/>
  <c r="H41" i="7"/>
  <c r="J41" i="7" s="1"/>
  <c r="P41" i="7"/>
  <c r="Q41" i="7"/>
  <c r="D41" i="7"/>
  <c r="P30" i="7"/>
  <c r="D30" i="7"/>
  <c r="H30" i="7"/>
  <c r="J30" i="7" s="1"/>
  <c r="Q30" i="7"/>
  <c r="K135" i="10"/>
  <c r="L135" i="10" s="1"/>
  <c r="K132" i="10"/>
  <c r="L132" i="10" s="1"/>
  <c r="S124" i="10"/>
  <c r="S102" i="10"/>
  <c r="Q23" i="10"/>
  <c r="P23" i="10"/>
  <c r="S23" i="10" s="1"/>
  <c r="D23" i="10"/>
  <c r="P15" i="10"/>
  <c r="Q15" i="10"/>
  <c r="R15" i="10" s="1"/>
  <c r="Q100" i="9"/>
  <c r="J100" i="9"/>
  <c r="Q90" i="9"/>
  <c r="R90" i="9" s="1"/>
  <c r="S90" i="9" s="1"/>
  <c r="J90" i="9"/>
  <c r="Q82" i="9"/>
  <c r="R82" i="9" s="1"/>
  <c r="S82" i="9" s="1"/>
  <c r="J82" i="9"/>
  <c r="P77" i="9"/>
  <c r="D77" i="9"/>
  <c r="Q56" i="9"/>
  <c r="J56" i="9"/>
  <c r="Q48" i="9"/>
  <c r="J48" i="9"/>
  <c r="P23" i="9"/>
  <c r="S23" i="9" s="1"/>
  <c r="D23" i="9"/>
  <c r="P19" i="9"/>
  <c r="D19" i="9"/>
  <c r="S38" i="10"/>
  <c r="E111" i="7"/>
  <c r="F111" i="7" s="1"/>
  <c r="K136" i="13"/>
  <c r="L136" i="13" s="1"/>
  <c r="K135" i="13"/>
  <c r="L135" i="13" s="1"/>
  <c r="K129" i="13"/>
  <c r="L129" i="13" s="1"/>
  <c r="K133" i="13"/>
  <c r="L133" i="13" s="1"/>
  <c r="K134" i="13"/>
  <c r="L134" i="13" s="1"/>
  <c r="K130" i="13"/>
  <c r="L130" i="13" s="1"/>
  <c r="K132" i="13"/>
  <c r="L132" i="13" s="1"/>
  <c r="K131" i="13"/>
  <c r="L131" i="13" s="1"/>
  <c r="D119" i="13"/>
  <c r="P119" i="13"/>
  <c r="S119" i="13" s="1"/>
  <c r="Q119" i="13"/>
  <c r="P94" i="13"/>
  <c r="S94" i="13" s="1"/>
  <c r="Q94" i="13"/>
  <c r="D94" i="13"/>
  <c r="K54" i="13"/>
  <c r="L54" i="13" s="1"/>
  <c r="K72" i="13"/>
  <c r="L72" i="13" s="1"/>
  <c r="K58" i="13"/>
  <c r="L58" i="13" s="1"/>
  <c r="K68" i="13"/>
  <c r="L68" i="13" s="1"/>
  <c r="K79" i="13"/>
  <c r="L79" i="13" s="1"/>
  <c r="K62" i="13"/>
  <c r="L62" i="13" s="1"/>
  <c r="K81" i="13"/>
  <c r="L81" i="13" s="1"/>
  <c r="K47" i="13"/>
  <c r="L47" i="13" s="1"/>
  <c r="Q60" i="13"/>
  <c r="R79" i="13" s="1"/>
  <c r="S79" i="13" s="1"/>
  <c r="P60" i="13"/>
  <c r="S60" i="13" s="1"/>
  <c r="D60" i="13"/>
  <c r="H93" i="7"/>
  <c r="J93" i="7" s="1"/>
  <c r="K80" i="7" s="1"/>
  <c r="L80" i="7" s="1"/>
  <c r="P93" i="7"/>
  <c r="D93" i="7"/>
  <c r="J103" i="10"/>
  <c r="S103" i="10"/>
  <c r="Q91" i="10"/>
  <c r="D91" i="10"/>
  <c r="P91" i="10"/>
  <c r="P53" i="10"/>
  <c r="S53" i="10" s="1"/>
  <c r="Q53" i="10"/>
  <c r="R53" i="10" s="1"/>
  <c r="D53" i="10"/>
  <c r="T129" i="9"/>
  <c r="U129" i="9" s="1"/>
  <c r="Q86" i="9"/>
  <c r="R86" i="9" s="1"/>
  <c r="S86" i="9" s="1"/>
  <c r="J86" i="9"/>
  <c r="P79" i="9"/>
  <c r="D79" i="9"/>
  <c r="P75" i="9"/>
  <c r="S75" i="9" s="1"/>
  <c r="D75" i="9"/>
  <c r="P71" i="9"/>
  <c r="D71" i="9"/>
  <c r="P69" i="9"/>
  <c r="D69" i="9"/>
  <c r="P65" i="9"/>
  <c r="D65" i="9"/>
  <c r="E54" i="9" s="1"/>
  <c r="F54" i="9" s="1"/>
  <c r="Q60" i="9"/>
  <c r="R60" i="9" s="1"/>
  <c r="S60" i="9" s="1"/>
  <c r="J60" i="9"/>
  <c r="P27" i="9"/>
  <c r="D27" i="9"/>
  <c r="P15" i="9"/>
  <c r="D15" i="9"/>
  <c r="P133" i="13"/>
  <c r="Q133" i="13"/>
  <c r="P109" i="13"/>
  <c r="D109" i="13"/>
  <c r="Q109" i="13"/>
  <c r="R128" i="13" s="1"/>
  <c r="S128" i="13" s="1"/>
  <c r="Q68" i="13"/>
  <c r="R87" i="13" s="1"/>
  <c r="S87" i="13" s="1"/>
  <c r="P68" i="13"/>
  <c r="S68" i="13" s="1"/>
  <c r="D68" i="13"/>
  <c r="K44" i="13"/>
  <c r="L44" i="13" s="1"/>
  <c r="E128" i="7"/>
  <c r="F128" i="7" s="1"/>
  <c r="E127" i="7"/>
  <c r="F127" i="7" s="1"/>
  <c r="E129" i="7"/>
  <c r="F129" i="7" s="1"/>
  <c r="E130" i="7"/>
  <c r="F130" i="7" s="1"/>
  <c r="E133" i="7"/>
  <c r="F133" i="7" s="1"/>
  <c r="E135" i="7"/>
  <c r="F135" i="7" s="1"/>
  <c r="E136" i="7"/>
  <c r="F136" i="7" s="1"/>
  <c r="E131" i="7"/>
  <c r="F131" i="7" s="1"/>
  <c r="E134" i="7"/>
  <c r="F134" i="7" s="1"/>
  <c r="E132" i="7"/>
  <c r="F132" i="7" s="1"/>
  <c r="P126" i="7"/>
  <c r="Q126" i="7"/>
  <c r="D126" i="7"/>
  <c r="H126" i="7"/>
  <c r="J126" i="7" s="1"/>
  <c r="H109" i="7"/>
  <c r="J109" i="7" s="1"/>
  <c r="K105" i="7" s="1"/>
  <c r="L105" i="7" s="1"/>
  <c r="P109" i="7"/>
  <c r="D109" i="7"/>
  <c r="Q109" i="7"/>
  <c r="D100" i="7"/>
  <c r="P100" i="7"/>
  <c r="Q100" i="7"/>
  <c r="H100" i="7"/>
  <c r="J100" i="7" s="1"/>
  <c r="Q35" i="7"/>
  <c r="H35" i="7"/>
  <c r="J35" i="7" s="1"/>
  <c r="P35" i="7"/>
  <c r="D35" i="7"/>
  <c r="P22" i="7"/>
  <c r="D22" i="7"/>
  <c r="H22" i="7"/>
  <c r="J22" i="7" s="1"/>
  <c r="Q22" i="7"/>
  <c r="O79" i="7"/>
  <c r="O74" i="7"/>
  <c r="O38" i="7"/>
  <c r="O70" i="7"/>
  <c r="O102" i="7"/>
  <c r="O134" i="7"/>
  <c r="O43" i="7"/>
  <c r="O75" i="7"/>
  <c r="O107" i="7"/>
  <c r="O87" i="7"/>
  <c r="O23" i="7"/>
  <c r="O82" i="7"/>
  <c r="O18" i="7"/>
  <c r="O20" i="7"/>
  <c r="O36" i="7"/>
  <c r="O52" i="7"/>
  <c r="O68" i="7"/>
  <c r="O84" i="7"/>
  <c r="O100" i="7"/>
  <c r="O116" i="7"/>
  <c r="O132" i="7"/>
  <c r="O25" i="7"/>
  <c r="O41" i="7"/>
  <c r="O57" i="7"/>
  <c r="O73" i="7"/>
  <c r="O89" i="7"/>
  <c r="O105" i="7"/>
  <c r="O121" i="7"/>
  <c r="O31" i="7"/>
  <c r="O63" i="7"/>
  <c r="O47" i="7"/>
  <c r="O14" i="7"/>
  <c r="O46" i="7"/>
  <c r="O78" i="7"/>
  <c r="O110" i="7"/>
  <c r="O19" i="7"/>
  <c r="O51" i="7"/>
  <c r="O83" i="7"/>
  <c r="O115" i="7"/>
  <c r="O71" i="7"/>
  <c r="O130" i="7"/>
  <c r="O66" i="7"/>
  <c r="O24" i="7"/>
  <c r="O40" i="7"/>
  <c r="O56" i="7"/>
  <c r="O72" i="7"/>
  <c r="O88" i="7"/>
  <c r="O104" i="7"/>
  <c r="O120" i="7"/>
  <c r="O136" i="7"/>
  <c r="O29" i="7"/>
  <c r="O45" i="7"/>
  <c r="O61" i="7"/>
  <c r="O77" i="7"/>
  <c r="O93" i="7"/>
  <c r="O109" i="7"/>
  <c r="O125" i="7"/>
  <c r="O111" i="7"/>
  <c r="O106" i="7"/>
  <c r="O30" i="7"/>
  <c r="O62" i="7"/>
  <c r="O94" i="7"/>
  <c r="O126" i="7"/>
  <c r="O35" i="7"/>
  <c r="O67" i="7"/>
  <c r="O99" i="7"/>
  <c r="O131" i="7"/>
  <c r="O103" i="7"/>
  <c r="O39" i="7"/>
  <c r="O98" i="7"/>
  <c r="O34" i="7"/>
  <c r="O16" i="7"/>
  <c r="O32" i="7"/>
  <c r="O48" i="7"/>
  <c r="O64" i="7"/>
  <c r="O80" i="7"/>
  <c r="O96" i="7"/>
  <c r="O112" i="7"/>
  <c r="O128" i="7"/>
  <c r="O21" i="7"/>
  <c r="O37" i="7"/>
  <c r="O53" i="7"/>
  <c r="O69" i="7"/>
  <c r="O85" i="7"/>
  <c r="O101" i="7"/>
  <c r="O117" i="7"/>
  <c r="O133" i="7"/>
  <c r="O15" i="7"/>
  <c r="O118" i="7"/>
  <c r="O123" i="7"/>
  <c r="O55" i="7"/>
  <c r="O60" i="7"/>
  <c r="O124" i="7"/>
  <c r="O65" i="7"/>
  <c r="O129" i="7"/>
  <c r="O90" i="7"/>
  <c r="O58" i="7"/>
  <c r="O127" i="7"/>
  <c r="O22" i="7"/>
  <c r="O27" i="7"/>
  <c r="O114" i="7"/>
  <c r="O135" i="7"/>
  <c r="O76" i="7"/>
  <c r="O17" i="7"/>
  <c r="O81" i="7"/>
  <c r="O42" i="7"/>
  <c r="O122" i="7"/>
  <c r="O86" i="7"/>
  <c r="O91" i="7"/>
  <c r="O119" i="7"/>
  <c r="O44" i="7"/>
  <c r="O108" i="7"/>
  <c r="O49" i="7"/>
  <c r="O113" i="7"/>
  <c r="O95" i="7"/>
  <c r="O54" i="7"/>
  <c r="O50" i="7"/>
  <c r="O97" i="7"/>
  <c r="O59" i="7"/>
  <c r="O28" i="7"/>
  <c r="O26" i="7"/>
  <c r="O33" i="7"/>
  <c r="O92" i="7"/>
  <c r="Q67" i="10"/>
  <c r="R67" i="10" s="1"/>
  <c r="P67" i="10"/>
  <c r="S67" i="10" s="1"/>
  <c r="Q134" i="9"/>
  <c r="R134" i="9" s="1"/>
  <c r="S134" i="9" s="1"/>
  <c r="J134" i="9"/>
  <c r="P127" i="9"/>
  <c r="D127" i="9"/>
  <c r="P119" i="9"/>
  <c r="D119" i="9"/>
  <c r="P111" i="9"/>
  <c r="D111" i="9"/>
  <c r="P107" i="9"/>
  <c r="S107" i="9" s="1"/>
  <c r="D107" i="9"/>
  <c r="Q94" i="9"/>
  <c r="R94" i="9" s="1"/>
  <c r="S94" i="9" s="1"/>
  <c r="J94" i="9"/>
  <c r="P73" i="9"/>
  <c r="S73" i="9" s="1"/>
  <c r="D73" i="9"/>
  <c r="P67" i="9"/>
  <c r="D67" i="9"/>
  <c r="E46" i="9" s="1"/>
  <c r="F46" i="9" s="1"/>
  <c r="Q52" i="9"/>
  <c r="J52" i="9"/>
  <c r="E32" i="9"/>
  <c r="F32" i="9" s="1"/>
  <c r="E29" i="9"/>
  <c r="F29" i="9" s="1"/>
  <c r="E66" i="9"/>
  <c r="F66" i="9" s="1"/>
  <c r="S90" i="12"/>
  <c r="K33" i="13"/>
  <c r="L33" i="13" s="1"/>
  <c r="E115" i="7"/>
  <c r="F115" i="7" s="1"/>
  <c r="S108" i="10"/>
  <c r="J36" i="12"/>
  <c r="S36" i="12"/>
  <c r="J136" i="9"/>
  <c r="S136" i="9"/>
  <c r="K114" i="9"/>
  <c r="L114" i="9" s="1"/>
  <c r="J78" i="9"/>
  <c r="K64" i="9" s="1"/>
  <c r="L64" i="9" s="1"/>
  <c r="D15" i="3" s="1"/>
  <c r="F15" i="3" s="1"/>
  <c r="S78" i="9"/>
  <c r="R77" i="9"/>
  <c r="R76" i="9"/>
  <c r="S76" i="9" s="1"/>
  <c r="R114" i="13"/>
  <c r="S114" i="13" s="1"/>
  <c r="R116" i="13"/>
  <c r="S116" i="13" s="1"/>
  <c r="R102" i="13"/>
  <c r="S102" i="13" s="1"/>
  <c r="R82" i="13"/>
  <c r="S82" i="13" s="1"/>
  <c r="R69" i="13"/>
  <c r="S69" i="13" s="1"/>
  <c r="R32" i="9"/>
  <c r="S32" i="9" s="1"/>
  <c r="R40" i="9"/>
  <c r="S40" i="9" s="1"/>
  <c r="R15" i="9"/>
  <c r="R16" i="9"/>
  <c r="S16" i="9" s="1"/>
  <c r="R52" i="9"/>
  <c r="S52" i="9" s="1"/>
  <c r="R45" i="9"/>
  <c r="S45" i="9" s="1"/>
  <c r="R22" i="9"/>
  <c r="S22" i="9" s="1"/>
  <c r="R36" i="9"/>
  <c r="S36" i="9" s="1"/>
  <c r="R25" i="9"/>
  <c r="S25" i="9" s="1"/>
  <c r="R58" i="9"/>
  <c r="S58" i="9" s="1"/>
  <c r="R34" i="9"/>
  <c r="S34" i="9" s="1"/>
  <c r="R33" i="9"/>
  <c r="S33" i="9" s="1"/>
  <c r="R72" i="9"/>
  <c r="S72" i="9" s="1"/>
  <c r="R14" i="9"/>
  <c r="R28" i="9"/>
  <c r="S28" i="9" s="1"/>
  <c r="R68" i="9"/>
  <c r="S68" i="9" s="1"/>
  <c r="R73" i="9"/>
  <c r="R24" i="9"/>
  <c r="S24" i="9" s="1"/>
  <c r="R29" i="9"/>
  <c r="S29" i="9" s="1"/>
  <c r="R20" i="9"/>
  <c r="S20" i="9" s="1"/>
  <c r="R74" i="9"/>
  <c r="S74" i="9" s="1"/>
  <c r="R71" i="9"/>
  <c r="R69" i="9"/>
  <c r="R41" i="9"/>
  <c r="S41" i="9" s="1"/>
  <c r="R38" i="9"/>
  <c r="S38" i="9" s="1"/>
  <c r="R27" i="9"/>
  <c r="R67" i="9"/>
  <c r="R26" i="9"/>
  <c r="S26" i="9" s="1"/>
  <c r="R44" i="9"/>
  <c r="S44" i="9" s="1"/>
  <c r="R53" i="9"/>
  <c r="S53" i="9" s="1"/>
  <c r="R43" i="9"/>
  <c r="S43" i="9" s="1"/>
  <c r="R125" i="9"/>
  <c r="S125" i="9" s="1"/>
  <c r="R122" i="9"/>
  <c r="S122" i="9" s="1"/>
  <c r="R128" i="9"/>
  <c r="S128" i="9" s="1"/>
  <c r="T128" i="9" s="1"/>
  <c r="U128" i="9" s="1"/>
  <c r="R127" i="9"/>
  <c r="R124" i="9"/>
  <c r="S124" i="9" s="1"/>
  <c r="R95" i="9"/>
  <c r="S95" i="9" s="1"/>
  <c r="R96" i="9"/>
  <c r="S96" i="9" s="1"/>
  <c r="R77" i="13"/>
  <c r="S77" i="13" s="1"/>
  <c r="R74" i="13"/>
  <c r="R75" i="13"/>
  <c r="S75" i="13" s="1"/>
  <c r="R76" i="13"/>
  <c r="R71" i="13"/>
  <c r="S71" i="13" s="1"/>
  <c r="R63" i="10"/>
  <c r="S63" i="10" s="1"/>
  <c r="R64" i="10"/>
  <c r="S64" i="10" s="1"/>
  <c r="R93" i="10"/>
  <c r="S93" i="10" s="1"/>
  <c r="R92" i="10"/>
  <c r="R94" i="10"/>
  <c r="S94" i="10" s="1"/>
  <c r="R95" i="10"/>
  <c r="S95" i="10" s="1"/>
  <c r="R91" i="10"/>
  <c r="R97" i="10"/>
  <c r="R37" i="13"/>
  <c r="S37" i="13" s="1"/>
  <c r="R38" i="13"/>
  <c r="S38" i="13" s="1"/>
  <c r="R64" i="13"/>
  <c r="R65" i="13"/>
  <c r="S65" i="13" s="1"/>
  <c r="R49" i="13"/>
  <c r="S49" i="13" s="1"/>
  <c r="R54" i="13"/>
  <c r="R48" i="13"/>
  <c r="R53" i="13"/>
  <c r="S53" i="13" s="1"/>
  <c r="R50" i="13"/>
  <c r="R133" i="13"/>
  <c r="R135" i="13"/>
  <c r="S135" i="13" s="1"/>
  <c r="R85" i="10"/>
  <c r="S85" i="10" s="1"/>
  <c r="R83" i="10"/>
  <c r="R82" i="10"/>
  <c r="S82" i="10" s="1"/>
  <c r="R79" i="10"/>
  <c r="S79" i="10" s="1"/>
  <c r="R80" i="10"/>
  <c r="S80" i="10" s="1"/>
  <c r="R86" i="10"/>
  <c r="S86" i="10" s="1"/>
  <c r="R89" i="10"/>
  <c r="S89" i="10" s="1"/>
  <c r="R84" i="10"/>
  <c r="S84" i="10" s="1"/>
  <c r="R87" i="10"/>
  <c r="R81" i="10"/>
  <c r="S81" i="10" s="1"/>
  <c r="R78" i="10"/>
  <c r="S78" i="10" s="1"/>
  <c r="R77" i="10"/>
  <c r="S77" i="10" s="1"/>
  <c r="R76" i="10"/>
  <c r="S76" i="10" s="1"/>
  <c r="R129" i="10"/>
  <c r="S129" i="10" s="1"/>
  <c r="R128" i="10"/>
  <c r="S128" i="10" s="1"/>
  <c r="R130" i="10"/>
  <c r="S130" i="10" s="1"/>
  <c r="R126" i="10"/>
  <c r="S126" i="10" s="1"/>
  <c r="R124" i="10"/>
  <c r="R134" i="10"/>
  <c r="S134" i="10" s="1"/>
  <c r="R132" i="10"/>
  <c r="S132" i="10" s="1"/>
  <c r="R125" i="10"/>
  <c r="R133" i="10"/>
  <c r="S133" i="10" s="1"/>
  <c r="R122" i="10"/>
  <c r="S122" i="10" s="1"/>
  <c r="R136" i="10"/>
  <c r="S136" i="10" s="1"/>
  <c r="T136" i="10" s="1"/>
  <c r="U136" i="10" s="1"/>
  <c r="R123" i="10"/>
  <c r="S123" i="10" s="1"/>
  <c r="R127" i="10"/>
  <c r="R135" i="10"/>
  <c r="S135" i="10" s="1"/>
  <c r="T135" i="10" s="1"/>
  <c r="U135" i="10" s="1"/>
  <c r="R39" i="10"/>
  <c r="S39" i="10" s="1"/>
  <c r="R37" i="10"/>
  <c r="S37" i="10" s="1"/>
  <c r="R38" i="10"/>
  <c r="R33" i="10"/>
  <c r="S33" i="10" s="1"/>
  <c r="R32" i="10"/>
  <c r="S32" i="10" s="1"/>
  <c r="S127" i="10"/>
  <c r="S127" i="13"/>
  <c r="R100" i="9"/>
  <c r="S100" i="9" s="1"/>
  <c r="R99" i="9"/>
  <c r="S99" i="9" s="1"/>
  <c r="R59" i="10"/>
  <c r="S59" i="10" s="1"/>
  <c r="R60" i="10"/>
  <c r="S60" i="10" s="1"/>
  <c r="R104" i="13"/>
  <c r="S104" i="13" s="1"/>
  <c r="R103" i="13"/>
  <c r="S103" i="13" s="1"/>
  <c r="R124" i="13"/>
  <c r="S124" i="13" s="1"/>
  <c r="R105" i="13"/>
  <c r="S105" i="13" s="1"/>
  <c r="R123" i="13"/>
  <c r="S123" i="13" s="1"/>
  <c r="R107" i="13"/>
  <c r="R110" i="13"/>
  <c r="S110" i="13" s="1"/>
  <c r="R113" i="13"/>
  <c r="S113" i="13" s="1"/>
  <c r="R119" i="13"/>
  <c r="R112" i="13"/>
  <c r="S112" i="13" s="1"/>
  <c r="R97" i="13"/>
  <c r="S97" i="13" s="1"/>
  <c r="R118" i="10"/>
  <c r="R112" i="10"/>
  <c r="R110" i="10"/>
  <c r="S110" i="10" s="1"/>
  <c r="R113" i="10"/>
  <c r="S113" i="10" s="1"/>
  <c r="R107" i="10"/>
  <c r="S107" i="10" s="1"/>
  <c r="R109" i="10"/>
  <c r="R120" i="10"/>
  <c r="R117" i="10"/>
  <c r="S117" i="10" s="1"/>
  <c r="R114" i="10"/>
  <c r="R116" i="10"/>
  <c r="S116" i="10" s="1"/>
  <c r="R111" i="10"/>
  <c r="S111" i="10" s="1"/>
  <c r="S135" i="12"/>
  <c r="S74" i="12"/>
  <c r="R26" i="10"/>
  <c r="S26" i="10" s="1"/>
  <c r="R25" i="10"/>
  <c r="S25" i="10" s="1"/>
  <c r="R24" i="10"/>
  <c r="S24" i="10" s="1"/>
  <c r="R27" i="10"/>
  <c r="S27" i="10" s="1"/>
  <c r="R23" i="10"/>
  <c r="R22" i="10"/>
  <c r="S22" i="10" s="1"/>
  <c r="R35" i="10"/>
  <c r="S35" i="10" s="1"/>
  <c r="R34" i="10"/>
  <c r="S34" i="10" s="1"/>
  <c r="R68" i="10"/>
  <c r="S68" i="10" s="1"/>
  <c r="R69" i="10"/>
  <c r="S69" i="10" s="1"/>
  <c r="R27" i="12"/>
  <c r="S27" i="12" s="1"/>
  <c r="R26" i="12"/>
  <c r="S26" i="12" s="1"/>
  <c r="S115" i="12"/>
  <c r="S43" i="10"/>
  <c r="S99" i="10"/>
  <c r="S25" i="13"/>
  <c r="T25" i="13" s="1"/>
  <c r="U25" i="13" s="1"/>
  <c r="R17" i="10"/>
  <c r="S17" i="10" s="1"/>
  <c r="R19" i="10"/>
  <c r="S19" i="10" s="1"/>
  <c r="R136" i="13"/>
  <c r="R96" i="13"/>
  <c r="S96" i="13" s="1"/>
  <c r="R57" i="13"/>
  <c r="S57" i="13" s="1"/>
  <c r="R46" i="13"/>
  <c r="S46" i="13" s="1"/>
  <c r="R22" i="13"/>
  <c r="S22" i="13" s="1"/>
  <c r="T22" i="13" s="1"/>
  <c r="U22" i="13" s="1"/>
  <c r="R33" i="13"/>
  <c r="S33" i="13" s="1"/>
  <c r="R115" i="13"/>
  <c r="S115" i="13" s="1"/>
  <c r="R129" i="13"/>
  <c r="S129" i="13" s="1"/>
  <c r="R81" i="13"/>
  <c r="S81" i="13" s="1"/>
  <c r="R51" i="13"/>
  <c r="S51" i="13" s="1"/>
  <c r="R93" i="13"/>
  <c r="S93" i="13" s="1"/>
  <c r="R111" i="13"/>
  <c r="S111" i="13" s="1"/>
  <c r="R47" i="13"/>
  <c r="S47" i="13" s="1"/>
  <c r="R109" i="13"/>
  <c r="R90" i="13"/>
  <c r="S90" i="13" s="1"/>
  <c r="E125" i="7"/>
  <c r="F125" i="7" s="1"/>
  <c r="R51" i="10"/>
  <c r="S51" i="10" s="1"/>
  <c r="R96" i="12"/>
  <c r="S96" i="12" s="1"/>
  <c r="E123" i="10"/>
  <c r="F123" i="10" s="1"/>
  <c r="J30" i="12"/>
  <c r="P130" i="12"/>
  <c r="S130" i="12" s="1"/>
  <c r="H130" i="12"/>
  <c r="J130" i="12" s="1"/>
  <c r="Q130" i="12"/>
  <c r="D130" i="12"/>
  <c r="Q125" i="12"/>
  <c r="R135" i="12" s="1"/>
  <c r="P125" i="12"/>
  <c r="S125" i="12" s="1"/>
  <c r="H125" i="12"/>
  <c r="J125" i="12" s="1"/>
  <c r="P116" i="12"/>
  <c r="H116" i="12"/>
  <c r="J116" i="12" s="1"/>
  <c r="Q116" i="12"/>
  <c r="R126" i="12" s="1"/>
  <c r="S126" i="12" s="1"/>
  <c r="T126" i="12" s="1"/>
  <c r="U126" i="12" s="1"/>
  <c r="D116" i="12"/>
  <c r="P109" i="12"/>
  <c r="H109" i="12"/>
  <c r="J109" i="12" s="1"/>
  <c r="K107" i="12" s="1"/>
  <c r="L107" i="12" s="1"/>
  <c r="Q109" i="12"/>
  <c r="R119" i="12" s="1"/>
  <c r="D109" i="12"/>
  <c r="P97" i="12"/>
  <c r="S97" i="12" s="1"/>
  <c r="H97" i="12"/>
  <c r="J97" i="12" s="1"/>
  <c r="P72" i="12"/>
  <c r="S72" i="12" s="1"/>
  <c r="H72" i="12"/>
  <c r="J72" i="12" s="1"/>
  <c r="Q72" i="12"/>
  <c r="R82" i="12" s="1"/>
  <c r="S82" i="12" s="1"/>
  <c r="H60" i="12"/>
  <c r="J60" i="12" s="1"/>
  <c r="Q60" i="12"/>
  <c r="R70" i="12" s="1"/>
  <c r="S70" i="12" s="1"/>
  <c r="P60" i="12"/>
  <c r="S60" i="12" s="1"/>
  <c r="K133" i="10"/>
  <c r="L133" i="10" s="1"/>
  <c r="K134" i="10"/>
  <c r="L134" i="10" s="1"/>
  <c r="J124" i="7"/>
  <c r="K124" i="7" s="1"/>
  <c r="L124" i="7" s="1"/>
  <c r="H114" i="12"/>
  <c r="J114" i="12" s="1"/>
  <c r="P114" i="12"/>
  <c r="S114" i="12" s="1"/>
  <c r="P89" i="12"/>
  <c r="S89" i="12" s="1"/>
  <c r="H89" i="12"/>
  <c r="J89" i="12" s="1"/>
  <c r="H75" i="12"/>
  <c r="J75" i="12" s="1"/>
  <c r="Q75" i="12"/>
  <c r="R85" i="12" s="1"/>
  <c r="S85" i="12" s="1"/>
  <c r="Q136" i="13"/>
  <c r="D136" i="13"/>
  <c r="P136" i="13"/>
  <c r="J128" i="13"/>
  <c r="P107" i="13"/>
  <c r="S107" i="13" s="1"/>
  <c r="Q107" i="13"/>
  <c r="R126" i="13" s="1"/>
  <c r="S126" i="13" s="1"/>
  <c r="D107" i="13"/>
  <c r="P74" i="13"/>
  <c r="S74" i="13" s="1"/>
  <c r="D74" i="13"/>
  <c r="P66" i="13"/>
  <c r="S66" i="13" s="1"/>
  <c r="D66" i="13"/>
  <c r="P58" i="13"/>
  <c r="S58" i="13" s="1"/>
  <c r="D58" i="13"/>
  <c r="P50" i="13"/>
  <c r="S50" i="13" s="1"/>
  <c r="D50" i="13"/>
  <c r="Q133" i="7"/>
  <c r="H133" i="7"/>
  <c r="J133" i="7" s="1"/>
  <c r="P133" i="7"/>
  <c r="H123" i="7"/>
  <c r="J123" i="7" s="1"/>
  <c r="P123" i="7"/>
  <c r="H99" i="7"/>
  <c r="J99" i="7" s="1"/>
  <c r="P99" i="7"/>
  <c r="Q132" i="12"/>
  <c r="P132" i="12"/>
  <c r="S132" i="12" s="1"/>
  <c r="H132" i="12"/>
  <c r="J132" i="12" s="1"/>
  <c r="P120" i="12"/>
  <c r="Q120" i="12"/>
  <c r="R130" i="12" s="1"/>
  <c r="H120" i="12"/>
  <c r="J120" i="12" s="1"/>
  <c r="K120" i="12" s="1"/>
  <c r="L120" i="12" s="1"/>
  <c r="Q111" i="12"/>
  <c r="H111" i="12"/>
  <c r="J111" i="12" s="1"/>
  <c r="P106" i="12"/>
  <c r="S106" i="12" s="1"/>
  <c r="Q106" i="12"/>
  <c r="R116" i="12" s="1"/>
  <c r="H106" i="12"/>
  <c r="J106" i="12" s="1"/>
  <c r="K103" i="12" s="1"/>
  <c r="L103" i="12" s="1"/>
  <c r="P99" i="12"/>
  <c r="S99" i="12" s="1"/>
  <c r="H99" i="12"/>
  <c r="J99" i="12" s="1"/>
  <c r="Q99" i="12"/>
  <c r="R109" i="12" s="1"/>
  <c r="H94" i="12"/>
  <c r="J94" i="12" s="1"/>
  <c r="Q94" i="12"/>
  <c r="R104" i="12" s="1"/>
  <c r="S104" i="12" s="1"/>
  <c r="P78" i="12"/>
  <c r="S78" i="12" s="1"/>
  <c r="H78" i="12"/>
  <c r="J78" i="12" s="1"/>
  <c r="Q62" i="12"/>
  <c r="R72" i="12" s="1"/>
  <c r="P62" i="12"/>
  <c r="S62" i="12" s="1"/>
  <c r="H62" i="12"/>
  <c r="J62" i="12" s="1"/>
  <c r="J121" i="13"/>
  <c r="P99" i="13"/>
  <c r="Q99" i="13"/>
  <c r="R118" i="13" s="1"/>
  <c r="S118" i="13" s="1"/>
  <c r="D99" i="13"/>
  <c r="P70" i="13"/>
  <c r="S70" i="13" s="1"/>
  <c r="D70" i="13"/>
  <c r="P62" i="13"/>
  <c r="S62" i="13" s="1"/>
  <c r="D62" i="13"/>
  <c r="Q54" i="13"/>
  <c r="R73" i="13" s="1"/>
  <c r="S73" i="13" s="1"/>
  <c r="P54" i="13"/>
  <c r="D54" i="13"/>
  <c r="H130" i="7"/>
  <c r="J130" i="7" s="1"/>
  <c r="P130" i="7"/>
  <c r="P97" i="7"/>
  <c r="H97" i="7"/>
  <c r="J97" i="7" s="1"/>
  <c r="K78" i="7" s="1"/>
  <c r="L78" i="7" s="1"/>
  <c r="H75" i="7"/>
  <c r="J75" i="7" s="1"/>
  <c r="P75" i="7"/>
  <c r="P68" i="7"/>
  <c r="H68" i="7"/>
  <c r="J68" i="7" s="1"/>
  <c r="Q68" i="7"/>
  <c r="O56" i="9"/>
  <c r="O85" i="9"/>
  <c r="O119" i="9"/>
  <c r="O18" i="9"/>
  <c r="R19" i="9" s="1"/>
  <c r="O51" i="9"/>
  <c r="O116" i="9"/>
  <c r="O62" i="9"/>
  <c r="R61" i="9" s="1"/>
  <c r="S61" i="9" s="1"/>
  <c r="O112" i="9"/>
  <c r="O80" i="9"/>
  <c r="O65" i="9"/>
  <c r="R66" i="9" s="1"/>
  <c r="S66" i="9" s="1"/>
  <c r="O14" i="12"/>
  <c r="O111" i="12"/>
  <c r="O85" i="12"/>
  <c r="J77" i="7"/>
  <c r="P119" i="12"/>
  <c r="S119" i="12" s="1"/>
  <c r="Q119" i="12"/>
  <c r="R129" i="12" s="1"/>
  <c r="S129" i="12" s="1"/>
  <c r="H119" i="12"/>
  <c r="J119" i="12" s="1"/>
  <c r="P87" i="12"/>
  <c r="S87" i="12" s="1"/>
  <c r="H87" i="12"/>
  <c r="J87" i="12" s="1"/>
  <c r="P80" i="12"/>
  <c r="S80" i="12" s="1"/>
  <c r="H80" i="12"/>
  <c r="J80" i="12" s="1"/>
  <c r="Q80" i="12"/>
  <c r="R90" i="12" s="1"/>
  <c r="Q80" i="13"/>
  <c r="R99" i="13" s="1"/>
  <c r="D80" i="13"/>
  <c r="P80" i="13"/>
  <c r="S80" i="13" s="1"/>
  <c r="Q72" i="13"/>
  <c r="R91" i="13" s="1"/>
  <c r="S91" i="13" s="1"/>
  <c r="P72" i="13"/>
  <c r="S72" i="13" s="1"/>
  <c r="D72" i="13"/>
  <c r="Q64" i="13"/>
  <c r="R83" i="13" s="1"/>
  <c r="S83" i="13" s="1"/>
  <c r="P64" i="13"/>
  <c r="S64" i="13" s="1"/>
  <c r="D64" i="13"/>
  <c r="P56" i="13"/>
  <c r="S56" i="13" s="1"/>
  <c r="D56" i="13"/>
  <c r="Q48" i="13"/>
  <c r="R67" i="13" s="1"/>
  <c r="S67" i="13" s="1"/>
  <c r="P48" i="13"/>
  <c r="S48" i="13" s="1"/>
  <c r="D48" i="13"/>
  <c r="D28" i="13"/>
  <c r="P28" i="13"/>
  <c r="S28" i="13" s="1"/>
  <c r="T28" i="13" s="1"/>
  <c r="U28" i="13" s="1"/>
  <c r="P121" i="7"/>
  <c r="H121" i="7"/>
  <c r="J121" i="7" s="1"/>
  <c r="P101" i="7"/>
  <c r="H101" i="7"/>
  <c r="J101" i="7" s="1"/>
  <c r="I16" i="13"/>
  <c r="S16" i="13" s="1"/>
  <c r="T16" i="13" s="1"/>
  <c r="U16" i="13" s="1"/>
  <c r="C47" i="10"/>
  <c r="D47" i="10" s="1"/>
  <c r="I54" i="10"/>
  <c r="J54" i="10" s="1"/>
  <c r="C60" i="10"/>
  <c r="D60" i="10" s="1"/>
  <c r="I61" i="10"/>
  <c r="J61" i="10" s="1"/>
  <c r="I64" i="10"/>
  <c r="J64" i="10" s="1"/>
  <c r="C67" i="10"/>
  <c r="D67" i="10" s="1"/>
  <c r="C73" i="10"/>
  <c r="D73" i="10" s="1"/>
  <c r="I83" i="10"/>
  <c r="J83" i="10" s="1"/>
  <c r="I97" i="10"/>
  <c r="J97" i="10" s="1"/>
  <c r="C99" i="10"/>
  <c r="D99" i="10" s="1"/>
  <c r="I101" i="10"/>
  <c r="J101" i="10" s="1"/>
  <c r="C103" i="10"/>
  <c r="D103" i="10" s="1"/>
  <c r="I105" i="10"/>
  <c r="J105" i="10" s="1"/>
  <c r="C107" i="10"/>
  <c r="D107" i="10" s="1"/>
  <c r="I109" i="10"/>
  <c r="J109" i="10" s="1"/>
  <c r="C113" i="10"/>
  <c r="D113" i="10" s="1"/>
  <c r="C116" i="10"/>
  <c r="D116" i="10" s="1"/>
  <c r="I118" i="10"/>
  <c r="J118" i="10" s="1"/>
  <c r="I120" i="10"/>
  <c r="J120" i="10" s="1"/>
  <c r="I125" i="10"/>
  <c r="J125" i="10" s="1"/>
  <c r="C127" i="10"/>
  <c r="D127" i="10" s="1"/>
  <c r="I131" i="10"/>
  <c r="C135" i="10"/>
  <c r="D135" i="10" s="1"/>
  <c r="C28" i="10"/>
  <c r="D28" i="10" s="1"/>
  <c r="C43" i="10"/>
  <c r="D43" i="10" s="1"/>
  <c r="C57" i="10"/>
  <c r="D57" i="10" s="1"/>
  <c r="I75" i="10"/>
  <c r="C87" i="10"/>
  <c r="D87" i="10" s="1"/>
  <c r="E86" i="10" s="1"/>
  <c r="F86" i="10" s="1"/>
  <c r="I90" i="10"/>
  <c r="J90" i="10" s="1"/>
  <c r="I92" i="10"/>
  <c r="J92" i="10" s="1"/>
  <c r="I94" i="10"/>
  <c r="J94" i="10" s="1"/>
  <c r="I98" i="10"/>
  <c r="J98" i="10" s="1"/>
  <c r="C100" i="10"/>
  <c r="D100" i="10" s="1"/>
  <c r="I102" i="10"/>
  <c r="J102" i="10" s="1"/>
  <c r="C104" i="10"/>
  <c r="D104" i="10" s="1"/>
  <c r="I106" i="10"/>
  <c r="J106" i="10" s="1"/>
  <c r="C108" i="10"/>
  <c r="D108" i="10" s="1"/>
  <c r="I110" i="10"/>
  <c r="J110" i="10" s="1"/>
  <c r="I112" i="10"/>
  <c r="J112" i="10" s="1"/>
  <c r="C114" i="10"/>
  <c r="D114" i="10" s="1"/>
  <c r="E114" i="10" s="1"/>
  <c r="F114" i="10" s="1"/>
  <c r="C117" i="10"/>
  <c r="D117" i="10" s="1"/>
  <c r="C124" i="10"/>
  <c r="D124" i="10" s="1"/>
  <c r="C15" i="10"/>
  <c r="D15" i="10" s="1"/>
  <c r="E15" i="10" s="1"/>
  <c r="F15" i="10" s="1"/>
  <c r="I28" i="10"/>
  <c r="S28" i="10" s="1"/>
  <c r="I43" i="10"/>
  <c r="J43" i="10" s="1"/>
  <c r="I57" i="10"/>
  <c r="J57" i="10" s="1"/>
  <c r="C75" i="10"/>
  <c r="D75" i="10" s="1"/>
  <c r="I87" i="10"/>
  <c r="J87" i="10" s="1"/>
  <c r="C90" i="10"/>
  <c r="D90" i="10" s="1"/>
  <c r="C92" i="10"/>
  <c r="D92" i="10" s="1"/>
  <c r="C94" i="10"/>
  <c r="D94" i="10" s="1"/>
  <c r="C98" i="10"/>
  <c r="D98" i="10" s="1"/>
  <c r="E96" i="10" s="1"/>
  <c r="F96" i="10" s="1"/>
  <c r="I100" i="10"/>
  <c r="C102" i="10"/>
  <c r="D102" i="10" s="1"/>
  <c r="I104" i="10"/>
  <c r="C106" i="10"/>
  <c r="D106" i="10" s="1"/>
  <c r="I108" i="10"/>
  <c r="J108" i="10" s="1"/>
  <c r="C110" i="10"/>
  <c r="D110" i="10" s="1"/>
  <c r="C112" i="10"/>
  <c r="D112" i="10" s="1"/>
  <c r="I114" i="10"/>
  <c r="J114" i="10" s="1"/>
  <c r="I117" i="10"/>
  <c r="J117" i="10" s="1"/>
  <c r="I124" i="10"/>
  <c r="J124" i="10" s="1"/>
  <c r="D64" i="7"/>
  <c r="E38" i="7" s="1"/>
  <c r="F38" i="7" s="1"/>
  <c r="I32" i="13"/>
  <c r="I30" i="13"/>
  <c r="I77" i="7"/>
  <c r="C68" i="7"/>
  <c r="D68" i="7" s="1"/>
  <c r="E68" i="7" s="1"/>
  <c r="F68" i="7" s="1"/>
  <c r="C67" i="7"/>
  <c r="D67" i="7" s="1"/>
  <c r="E67" i="7" s="1"/>
  <c r="F67" i="7" s="1"/>
  <c r="C66" i="7"/>
  <c r="D66" i="7" s="1"/>
  <c r="C64" i="7"/>
  <c r="I59" i="7"/>
  <c r="J59" i="7" s="1"/>
  <c r="E62" i="10" l="1"/>
  <c r="F62" i="10" s="1"/>
  <c r="E66" i="10"/>
  <c r="F66" i="10" s="1"/>
  <c r="E67" i="10"/>
  <c r="F67" i="10" s="1"/>
  <c r="E64" i="10"/>
  <c r="F64" i="10" s="1"/>
  <c r="D13" i="5" s="1"/>
  <c r="E63" i="10"/>
  <c r="F63" i="10" s="1"/>
  <c r="E65" i="10"/>
  <c r="F65" i="10" s="1"/>
  <c r="E61" i="10"/>
  <c r="F61" i="10" s="1"/>
  <c r="E32" i="10"/>
  <c r="F32" i="10" s="1"/>
  <c r="E54" i="10"/>
  <c r="F54" i="10" s="1"/>
  <c r="E33" i="10"/>
  <c r="F33" i="10" s="1"/>
  <c r="E38" i="10"/>
  <c r="F38" i="10" s="1"/>
  <c r="T83" i="13"/>
  <c r="U83" i="13" s="1"/>
  <c r="T92" i="13"/>
  <c r="U92" i="13" s="1"/>
  <c r="T110" i="13"/>
  <c r="U110" i="13" s="1"/>
  <c r="J32" i="13"/>
  <c r="S32" i="13"/>
  <c r="T32" i="13" s="1"/>
  <c r="U32" i="13" s="1"/>
  <c r="E106" i="10"/>
  <c r="F106" i="10" s="1"/>
  <c r="E105" i="10"/>
  <c r="F105" i="10" s="1"/>
  <c r="E24" i="10"/>
  <c r="F24" i="10" s="1"/>
  <c r="E27" i="10"/>
  <c r="F27" i="10" s="1"/>
  <c r="E28" i="10"/>
  <c r="F28" i="10" s="1"/>
  <c r="E26" i="10"/>
  <c r="F26" i="10" s="1"/>
  <c r="E25" i="10"/>
  <c r="F25" i="10" s="1"/>
  <c r="E103" i="10"/>
  <c r="F103" i="10" s="1"/>
  <c r="K87" i="12"/>
  <c r="L87" i="12" s="1"/>
  <c r="K84" i="12"/>
  <c r="L84" i="12" s="1"/>
  <c r="K86" i="12"/>
  <c r="L86" i="12" s="1"/>
  <c r="K82" i="12"/>
  <c r="L82" i="12" s="1"/>
  <c r="K81" i="12"/>
  <c r="L81" i="12" s="1"/>
  <c r="K83" i="12"/>
  <c r="L83" i="12" s="1"/>
  <c r="K85" i="12"/>
  <c r="L85" i="12" s="1"/>
  <c r="R118" i="9"/>
  <c r="S118" i="9" s="1"/>
  <c r="R120" i="9"/>
  <c r="S120" i="9" s="1"/>
  <c r="R119" i="9"/>
  <c r="K64" i="7"/>
  <c r="L64" i="7" s="1"/>
  <c r="D14" i="4" s="1"/>
  <c r="F14" i="4" s="1"/>
  <c r="K66" i="7"/>
  <c r="L66" i="7" s="1"/>
  <c r="K68" i="7"/>
  <c r="L68" i="7" s="1"/>
  <c r="K62" i="7"/>
  <c r="L62" i="7" s="1"/>
  <c r="K67" i="7"/>
  <c r="L67" i="7" s="1"/>
  <c r="K61" i="7"/>
  <c r="L61" i="7" s="1"/>
  <c r="K65" i="7"/>
  <c r="L65" i="7" s="1"/>
  <c r="K63" i="7"/>
  <c r="L63" i="7" s="1"/>
  <c r="K60" i="7"/>
  <c r="L60" i="7" s="1"/>
  <c r="E54" i="13"/>
  <c r="F54" i="13" s="1"/>
  <c r="E53" i="13"/>
  <c r="F53" i="13" s="1"/>
  <c r="K110" i="12"/>
  <c r="L110" i="12" s="1"/>
  <c r="K111" i="12"/>
  <c r="L111" i="12" s="1"/>
  <c r="S99" i="7"/>
  <c r="E136" i="13"/>
  <c r="F136" i="13" s="1"/>
  <c r="E135" i="13"/>
  <c r="F135" i="13" s="1"/>
  <c r="E134" i="13"/>
  <c r="F134" i="13" s="1"/>
  <c r="K89" i="12"/>
  <c r="L89" i="12" s="1"/>
  <c r="K88" i="12"/>
  <c r="L88" i="12" s="1"/>
  <c r="T125" i="12"/>
  <c r="U125" i="12" s="1"/>
  <c r="T123" i="12"/>
  <c r="U123" i="12" s="1"/>
  <c r="E79" i="10"/>
  <c r="F79" i="10" s="1"/>
  <c r="T134" i="12"/>
  <c r="U134" i="12" s="1"/>
  <c r="T135" i="12"/>
  <c r="U135" i="12" s="1"/>
  <c r="T133" i="12"/>
  <c r="U133" i="12" s="1"/>
  <c r="T101" i="13"/>
  <c r="U101" i="13" s="1"/>
  <c r="K90" i="7"/>
  <c r="L90" i="7" s="1"/>
  <c r="K84" i="7"/>
  <c r="L84" i="7" s="1"/>
  <c r="K102" i="12"/>
  <c r="L102" i="12" s="1"/>
  <c r="K133" i="9"/>
  <c r="L133" i="9" s="1"/>
  <c r="K131" i="9"/>
  <c r="L131" i="9" s="1"/>
  <c r="K134" i="9"/>
  <c r="L134" i="9" s="1"/>
  <c r="K130" i="9"/>
  <c r="L130" i="9" s="1"/>
  <c r="K123" i="9"/>
  <c r="L123" i="9" s="1"/>
  <c r="K132" i="9"/>
  <c r="L132" i="9" s="1"/>
  <c r="K117" i="9"/>
  <c r="L117" i="9" s="1"/>
  <c r="K125" i="9"/>
  <c r="L125" i="9" s="1"/>
  <c r="K104" i="9"/>
  <c r="L104" i="9" s="1"/>
  <c r="K124" i="9"/>
  <c r="L124" i="9" s="1"/>
  <c r="K129" i="9"/>
  <c r="L129" i="9" s="1"/>
  <c r="K107" i="9"/>
  <c r="L107" i="9" s="1"/>
  <c r="K109" i="9"/>
  <c r="L109" i="9" s="1"/>
  <c r="K113" i="9"/>
  <c r="L113" i="9" s="1"/>
  <c r="K121" i="9"/>
  <c r="L121" i="9" s="1"/>
  <c r="K127" i="9"/>
  <c r="L127" i="9" s="1"/>
  <c r="K112" i="9"/>
  <c r="L112" i="9" s="1"/>
  <c r="K118" i="9"/>
  <c r="L118" i="9" s="1"/>
  <c r="K126" i="9"/>
  <c r="L126" i="9" s="1"/>
  <c r="K119" i="9"/>
  <c r="L119" i="9" s="1"/>
  <c r="K108" i="9"/>
  <c r="L108" i="9" s="1"/>
  <c r="K116" i="9"/>
  <c r="L116" i="9" s="1"/>
  <c r="K105" i="9"/>
  <c r="L105" i="9" s="1"/>
  <c r="K128" i="9"/>
  <c r="L128" i="9" s="1"/>
  <c r="K111" i="9"/>
  <c r="L111" i="9" s="1"/>
  <c r="K101" i="9"/>
  <c r="L101" i="9" s="1"/>
  <c r="K106" i="9"/>
  <c r="L106" i="9" s="1"/>
  <c r="K110" i="9"/>
  <c r="L110" i="9" s="1"/>
  <c r="K115" i="9"/>
  <c r="L115" i="9" s="1"/>
  <c r="K22" i="7"/>
  <c r="L22" i="7" s="1"/>
  <c r="K17" i="7"/>
  <c r="L17" i="7" s="1"/>
  <c r="K19" i="7"/>
  <c r="L19" i="7" s="1"/>
  <c r="K20" i="7"/>
  <c r="L20" i="7" s="1"/>
  <c r="K21" i="7"/>
  <c r="L21" i="7" s="1"/>
  <c r="K15" i="7"/>
  <c r="L15" i="7" s="1"/>
  <c r="K16" i="7"/>
  <c r="L16" i="7" s="1"/>
  <c r="K18" i="7"/>
  <c r="L18" i="7" s="1"/>
  <c r="E68" i="13"/>
  <c r="F68" i="13" s="1"/>
  <c r="E67" i="13"/>
  <c r="F67" i="13" s="1"/>
  <c r="K100" i="12"/>
  <c r="L100" i="12" s="1"/>
  <c r="K71" i="12"/>
  <c r="L71" i="12" s="1"/>
  <c r="E125" i="13"/>
  <c r="F125" i="13" s="1"/>
  <c r="E24" i="9"/>
  <c r="F24" i="9" s="1"/>
  <c r="E27" i="9"/>
  <c r="F27" i="9" s="1"/>
  <c r="E25" i="9"/>
  <c r="F25" i="9" s="1"/>
  <c r="E26" i="9"/>
  <c r="F26" i="9" s="1"/>
  <c r="E68" i="9"/>
  <c r="F68" i="9" s="1"/>
  <c r="E69" i="9"/>
  <c r="F69" i="9" s="1"/>
  <c r="K84" i="9"/>
  <c r="L84" i="9" s="1"/>
  <c r="K86" i="9"/>
  <c r="L86" i="9" s="1"/>
  <c r="K83" i="9"/>
  <c r="L83" i="9" s="1"/>
  <c r="K85" i="9"/>
  <c r="L85" i="9" s="1"/>
  <c r="E91" i="10"/>
  <c r="F91" i="10" s="1"/>
  <c r="T119" i="13"/>
  <c r="U119" i="13" s="1"/>
  <c r="E60" i="9"/>
  <c r="F60" i="9" s="1"/>
  <c r="E19" i="9"/>
  <c r="F19" i="9" s="1"/>
  <c r="E17" i="9"/>
  <c r="F17" i="9" s="1"/>
  <c r="E18" i="9"/>
  <c r="F18" i="9" s="1"/>
  <c r="E16" i="9"/>
  <c r="F16" i="9" s="1"/>
  <c r="E39" i="9"/>
  <c r="F39" i="9" s="1"/>
  <c r="E52" i="9"/>
  <c r="F52" i="9" s="1"/>
  <c r="E62" i="9"/>
  <c r="F62" i="9" s="1"/>
  <c r="S77" i="9"/>
  <c r="K29" i="7"/>
  <c r="L29" i="7" s="1"/>
  <c r="K26" i="7"/>
  <c r="L26" i="7" s="1"/>
  <c r="K28" i="7"/>
  <c r="L28" i="7" s="1"/>
  <c r="K27" i="7"/>
  <c r="L27" i="7" s="1"/>
  <c r="K30" i="7"/>
  <c r="L30" i="7" s="1"/>
  <c r="K51" i="7"/>
  <c r="L51" i="7" s="1"/>
  <c r="K57" i="7"/>
  <c r="L57" i="7" s="1"/>
  <c r="K56" i="7"/>
  <c r="L56" i="7" s="1"/>
  <c r="K55" i="7"/>
  <c r="L55" i="7" s="1"/>
  <c r="K53" i="7"/>
  <c r="L53" i="7" s="1"/>
  <c r="K58" i="7"/>
  <c r="L58" i="7" s="1"/>
  <c r="K52" i="7"/>
  <c r="L52" i="7" s="1"/>
  <c r="K59" i="7"/>
  <c r="L59" i="7" s="1"/>
  <c r="K54" i="7"/>
  <c r="L54" i="7" s="1"/>
  <c r="E111" i="10"/>
  <c r="F111" i="10" s="1"/>
  <c r="E112" i="10"/>
  <c r="F112" i="10" s="1"/>
  <c r="E75" i="10"/>
  <c r="F75" i="10" s="1"/>
  <c r="E74" i="10"/>
  <c r="F74" i="10" s="1"/>
  <c r="E104" i="10"/>
  <c r="F104" i="10" s="1"/>
  <c r="E128" i="10"/>
  <c r="F128" i="10" s="1"/>
  <c r="E131" i="10"/>
  <c r="F131" i="10" s="1"/>
  <c r="E132" i="10"/>
  <c r="F132" i="10" s="1"/>
  <c r="E135" i="10"/>
  <c r="F135" i="10" s="1"/>
  <c r="E73" i="10"/>
  <c r="F73" i="10" s="1"/>
  <c r="E72" i="10"/>
  <c r="F72" i="10" s="1"/>
  <c r="E68" i="10"/>
  <c r="F68" i="10" s="1"/>
  <c r="E69" i="10"/>
  <c r="F69" i="10" s="1"/>
  <c r="E70" i="10"/>
  <c r="F70" i="10" s="1"/>
  <c r="R115" i="9"/>
  <c r="S115" i="9" s="1"/>
  <c r="R116" i="9"/>
  <c r="S116" i="9" s="1"/>
  <c r="R84" i="9"/>
  <c r="S84" i="9" s="1"/>
  <c r="R85" i="9"/>
  <c r="S85" i="9" s="1"/>
  <c r="S54" i="13"/>
  <c r="S99" i="13"/>
  <c r="E110" i="10"/>
  <c r="F110" i="10" s="1"/>
  <c r="E109" i="10"/>
  <c r="F109" i="10" s="1"/>
  <c r="E92" i="10"/>
  <c r="F92" i="10" s="1"/>
  <c r="E121" i="10"/>
  <c r="F121" i="10" s="1"/>
  <c r="E124" i="10"/>
  <c r="F124" i="10" s="1"/>
  <c r="E56" i="10"/>
  <c r="F56" i="10" s="1"/>
  <c r="E57" i="10"/>
  <c r="F57" i="10" s="1"/>
  <c r="E55" i="10"/>
  <c r="F55" i="10" s="1"/>
  <c r="E107" i="10"/>
  <c r="F107" i="10" s="1"/>
  <c r="E23" i="13"/>
  <c r="F23" i="13" s="1"/>
  <c r="E15" i="13"/>
  <c r="F15" i="13" s="1"/>
  <c r="E20" i="13"/>
  <c r="F20" i="13" s="1"/>
  <c r="E22" i="13"/>
  <c r="F22" i="13" s="1"/>
  <c r="E19" i="13"/>
  <c r="F19" i="13" s="1"/>
  <c r="E27" i="13"/>
  <c r="F27" i="13" s="1"/>
  <c r="E25" i="13"/>
  <c r="F25" i="13" s="1"/>
  <c r="E24" i="13"/>
  <c r="F24" i="13" s="1"/>
  <c r="E18" i="13"/>
  <c r="F18" i="13" s="1"/>
  <c r="E21" i="13"/>
  <c r="F21" i="13" s="1"/>
  <c r="E16" i="13"/>
  <c r="F16" i="13" s="1"/>
  <c r="E17" i="13"/>
  <c r="F17" i="13" s="1"/>
  <c r="E26" i="13"/>
  <c r="F26" i="13" s="1"/>
  <c r="E28" i="13"/>
  <c r="F28" i="13" s="1"/>
  <c r="E55" i="13"/>
  <c r="F55" i="13" s="1"/>
  <c r="E56" i="13"/>
  <c r="F56" i="13" s="1"/>
  <c r="K80" i="12"/>
  <c r="L80" i="12" s="1"/>
  <c r="K79" i="12"/>
  <c r="L79" i="12" s="1"/>
  <c r="K117" i="12"/>
  <c r="L117" i="12" s="1"/>
  <c r="K118" i="12"/>
  <c r="L118" i="12" s="1"/>
  <c r="K119" i="12"/>
  <c r="L119" i="12" s="1"/>
  <c r="R81" i="9"/>
  <c r="S81" i="9" s="1"/>
  <c r="R79" i="9"/>
  <c r="R80" i="9"/>
  <c r="S80" i="9" s="1"/>
  <c r="R51" i="9"/>
  <c r="S51" i="9" s="1"/>
  <c r="R55" i="9"/>
  <c r="S55" i="9" s="1"/>
  <c r="R54" i="9"/>
  <c r="S54" i="9" s="1"/>
  <c r="R56" i="9"/>
  <c r="S56" i="9" s="1"/>
  <c r="R47" i="9"/>
  <c r="S47" i="9" s="1"/>
  <c r="K118" i="13"/>
  <c r="L118" i="13" s="1"/>
  <c r="K108" i="13"/>
  <c r="L108" i="13" s="1"/>
  <c r="K113" i="13"/>
  <c r="L113" i="13" s="1"/>
  <c r="K105" i="13"/>
  <c r="L105" i="13" s="1"/>
  <c r="K100" i="13"/>
  <c r="L100" i="13" s="1"/>
  <c r="K101" i="13"/>
  <c r="L101" i="13" s="1"/>
  <c r="K119" i="13"/>
  <c r="L119" i="13" s="1"/>
  <c r="K103" i="13"/>
  <c r="L103" i="13" s="1"/>
  <c r="K109" i="13"/>
  <c r="L109" i="13" s="1"/>
  <c r="K112" i="13"/>
  <c r="L112" i="13" s="1"/>
  <c r="K116" i="13"/>
  <c r="L116" i="13" s="1"/>
  <c r="K98" i="13"/>
  <c r="L98" i="13" s="1"/>
  <c r="K120" i="13"/>
  <c r="L120" i="13" s="1"/>
  <c r="K117" i="13"/>
  <c r="L117" i="13" s="1"/>
  <c r="K104" i="13"/>
  <c r="L104" i="13" s="1"/>
  <c r="K107" i="13"/>
  <c r="L107" i="13" s="1"/>
  <c r="K110" i="13"/>
  <c r="L110" i="13" s="1"/>
  <c r="K114" i="13"/>
  <c r="L114" i="13" s="1"/>
  <c r="K111" i="13"/>
  <c r="L111" i="13" s="1"/>
  <c r="K99" i="13"/>
  <c r="L99" i="13" s="1"/>
  <c r="K106" i="13"/>
  <c r="L106" i="13" s="1"/>
  <c r="K121" i="13"/>
  <c r="L121" i="13" s="1"/>
  <c r="K102" i="13"/>
  <c r="L102" i="13" s="1"/>
  <c r="K41" i="13"/>
  <c r="L41" i="13" s="1"/>
  <c r="K115" i="13"/>
  <c r="L115" i="13" s="1"/>
  <c r="K61" i="13"/>
  <c r="L61" i="13" s="1"/>
  <c r="K78" i="12"/>
  <c r="L78" i="12" s="1"/>
  <c r="K76" i="12"/>
  <c r="L76" i="12" s="1"/>
  <c r="K77" i="12"/>
  <c r="L77" i="12" s="1"/>
  <c r="T131" i="12"/>
  <c r="U131" i="12" s="1"/>
  <c r="T132" i="12"/>
  <c r="U132" i="12" s="1"/>
  <c r="K128" i="13"/>
  <c r="L128" i="13" s="1"/>
  <c r="K127" i="13"/>
  <c r="L127" i="13" s="1"/>
  <c r="S116" i="12"/>
  <c r="T114" i="12" s="1"/>
  <c r="U114" i="12" s="1"/>
  <c r="E133" i="12"/>
  <c r="F133" i="12" s="1"/>
  <c r="E131" i="12"/>
  <c r="F131" i="12" s="1"/>
  <c r="E130" i="12"/>
  <c r="F130" i="12" s="1"/>
  <c r="E132" i="12"/>
  <c r="F132" i="12" s="1"/>
  <c r="E134" i="12"/>
  <c r="F134" i="12" s="1"/>
  <c r="E135" i="12"/>
  <c r="F135" i="12" s="1"/>
  <c r="E136" i="12"/>
  <c r="F136" i="12" s="1"/>
  <c r="S101" i="10"/>
  <c r="S54" i="10"/>
  <c r="T39" i="10" s="1"/>
  <c r="U39" i="10" s="1"/>
  <c r="S109" i="10"/>
  <c r="T108" i="10" s="1"/>
  <c r="U108" i="10" s="1"/>
  <c r="E65" i="7"/>
  <c r="F65" i="7" s="1"/>
  <c r="E66" i="7"/>
  <c r="F66" i="7" s="1"/>
  <c r="J30" i="13"/>
  <c r="S30" i="13"/>
  <c r="T30" i="13" s="1"/>
  <c r="U30" i="13" s="1"/>
  <c r="J100" i="10"/>
  <c r="S100" i="10"/>
  <c r="E88" i="10"/>
  <c r="F88" i="10" s="1"/>
  <c r="E90" i="10"/>
  <c r="F90" i="10" s="1"/>
  <c r="E89" i="10"/>
  <c r="F89" i="10" s="1"/>
  <c r="K36" i="10"/>
  <c r="L36" i="10" s="1"/>
  <c r="E117" i="10"/>
  <c r="F117" i="10" s="1"/>
  <c r="E108" i="10"/>
  <c r="F108" i="10" s="1"/>
  <c r="E100" i="10"/>
  <c r="F100" i="10" s="1"/>
  <c r="E41" i="10"/>
  <c r="F41" i="10" s="1"/>
  <c r="E40" i="10"/>
  <c r="F40" i="10" s="1"/>
  <c r="E42" i="10"/>
  <c r="F42" i="10" s="1"/>
  <c r="E37" i="10"/>
  <c r="F37" i="10" s="1"/>
  <c r="E43" i="10"/>
  <c r="F43" i="10" s="1"/>
  <c r="E39" i="10"/>
  <c r="F39" i="10" s="1"/>
  <c r="E127" i="10"/>
  <c r="F127" i="10" s="1"/>
  <c r="E126" i="10"/>
  <c r="F126" i="10" s="1"/>
  <c r="E116" i="10"/>
  <c r="F116" i="10" s="1"/>
  <c r="E115" i="10"/>
  <c r="F115" i="10" s="1"/>
  <c r="K97" i="10"/>
  <c r="L97" i="10" s="1"/>
  <c r="E47" i="10"/>
  <c r="F47" i="10" s="1"/>
  <c r="E46" i="10"/>
  <c r="F46" i="10" s="1"/>
  <c r="E44" i="10"/>
  <c r="F44" i="10" s="1"/>
  <c r="E45" i="10"/>
  <c r="F45" i="10" s="1"/>
  <c r="K119" i="7"/>
  <c r="L119" i="7" s="1"/>
  <c r="K121" i="7"/>
  <c r="L121" i="7" s="1"/>
  <c r="K120" i="7"/>
  <c r="L120" i="7" s="1"/>
  <c r="E33" i="13"/>
  <c r="F33" i="13" s="1"/>
  <c r="E35" i="13"/>
  <c r="F35" i="13" s="1"/>
  <c r="E38" i="13"/>
  <c r="F38" i="13" s="1"/>
  <c r="E36" i="13"/>
  <c r="F36" i="13" s="1"/>
  <c r="E39" i="13"/>
  <c r="F39" i="13" s="1"/>
  <c r="E42" i="13"/>
  <c r="F42" i="13" s="1"/>
  <c r="E43" i="13"/>
  <c r="F43" i="13" s="1"/>
  <c r="E46" i="13"/>
  <c r="F46" i="13" s="1"/>
  <c r="E48" i="13"/>
  <c r="F48" i="13" s="1"/>
  <c r="E34" i="13"/>
  <c r="F34" i="13" s="1"/>
  <c r="E37" i="13"/>
  <c r="F37" i="13" s="1"/>
  <c r="E40" i="13"/>
  <c r="F40" i="13" s="1"/>
  <c r="E41" i="13"/>
  <c r="F41" i="13" s="1"/>
  <c r="E44" i="13"/>
  <c r="F44" i="13" s="1"/>
  <c r="E45" i="13"/>
  <c r="F45" i="13" s="1"/>
  <c r="E47" i="13"/>
  <c r="F47" i="13" s="1"/>
  <c r="E72" i="13"/>
  <c r="F72" i="13" s="1"/>
  <c r="E71" i="13"/>
  <c r="F71" i="13" s="1"/>
  <c r="E80" i="13"/>
  <c r="F80" i="13" s="1"/>
  <c r="E77" i="13"/>
  <c r="F77" i="13" s="1"/>
  <c r="E79" i="13"/>
  <c r="F79" i="13" s="1"/>
  <c r="E78" i="13"/>
  <c r="F78" i="13" s="1"/>
  <c r="T128" i="12"/>
  <c r="U128" i="12" s="1"/>
  <c r="T129" i="12"/>
  <c r="U129" i="12" s="1"/>
  <c r="T127" i="12"/>
  <c r="U127" i="12" s="1"/>
  <c r="R122" i="12"/>
  <c r="S122" i="12" s="1"/>
  <c r="T122" i="12" s="1"/>
  <c r="U122" i="12" s="1"/>
  <c r="R120" i="12"/>
  <c r="R121" i="12"/>
  <c r="S121" i="12" s="1"/>
  <c r="R112" i="9"/>
  <c r="S112" i="9" s="1"/>
  <c r="R111" i="9"/>
  <c r="K69" i="7"/>
  <c r="L69" i="7" s="1"/>
  <c r="K72" i="7"/>
  <c r="L72" i="7" s="1"/>
  <c r="K70" i="7"/>
  <c r="L70" i="7" s="1"/>
  <c r="K75" i="7"/>
  <c r="L75" i="7" s="1"/>
  <c r="K74" i="7"/>
  <c r="L74" i="7" s="1"/>
  <c r="K73" i="7"/>
  <c r="L73" i="7" s="1"/>
  <c r="K71" i="7"/>
  <c r="L71" i="7" s="1"/>
  <c r="K132" i="7"/>
  <c r="L132" i="7" s="1"/>
  <c r="K133" i="7"/>
  <c r="L133" i="7" s="1"/>
  <c r="K135" i="7"/>
  <c r="L135" i="7" s="1"/>
  <c r="K130" i="7"/>
  <c r="L130" i="7" s="1"/>
  <c r="K131" i="7"/>
  <c r="L131" i="7" s="1"/>
  <c r="K136" i="7"/>
  <c r="L136" i="7" s="1"/>
  <c r="K134" i="7"/>
  <c r="L134" i="7" s="1"/>
  <c r="E62" i="13"/>
  <c r="F62" i="13" s="1"/>
  <c r="E61" i="13"/>
  <c r="F61" i="13" s="1"/>
  <c r="E96" i="13"/>
  <c r="F96" i="13" s="1"/>
  <c r="E98" i="13"/>
  <c r="F98" i="13" s="1"/>
  <c r="E95" i="13"/>
  <c r="F95" i="13" s="1"/>
  <c r="E97" i="13"/>
  <c r="F97" i="13" s="1"/>
  <c r="E99" i="13"/>
  <c r="F99" i="13" s="1"/>
  <c r="K61" i="12"/>
  <c r="L61" i="12" s="1"/>
  <c r="K62" i="12"/>
  <c r="L62" i="12" s="1"/>
  <c r="T76" i="12"/>
  <c r="U76" i="12" s="1"/>
  <c r="K99" i="12"/>
  <c r="L99" i="12" s="1"/>
  <c r="K98" i="12"/>
  <c r="L98" i="12" s="1"/>
  <c r="K123" i="7"/>
  <c r="L123" i="7" s="1"/>
  <c r="K122" i="7"/>
  <c r="L122" i="7" s="1"/>
  <c r="E49" i="13"/>
  <c r="F49" i="13" s="1"/>
  <c r="E50" i="13"/>
  <c r="F50" i="13" s="1"/>
  <c r="E66" i="13"/>
  <c r="F66" i="13" s="1"/>
  <c r="E65" i="13"/>
  <c r="F65" i="13" s="1"/>
  <c r="E104" i="13"/>
  <c r="F104" i="13" s="1"/>
  <c r="E105" i="13"/>
  <c r="F105" i="13" s="1"/>
  <c r="E101" i="13"/>
  <c r="F101" i="13" s="1"/>
  <c r="E106" i="13"/>
  <c r="F106" i="13" s="1"/>
  <c r="E100" i="13"/>
  <c r="F100" i="13" s="1"/>
  <c r="E103" i="13"/>
  <c r="F103" i="13" s="1"/>
  <c r="E102" i="13"/>
  <c r="F102" i="13" s="1"/>
  <c r="E107" i="13"/>
  <c r="F107" i="13" s="1"/>
  <c r="S136" i="13"/>
  <c r="T136" i="13" s="1"/>
  <c r="U136" i="13" s="1"/>
  <c r="K73" i="12"/>
  <c r="L73" i="12" s="1"/>
  <c r="K75" i="12"/>
  <c r="L75" i="12" s="1"/>
  <c r="K74" i="12"/>
  <c r="L74" i="12" s="1"/>
  <c r="K114" i="12"/>
  <c r="L114" i="12" s="1"/>
  <c r="K113" i="12"/>
  <c r="L113" i="12" s="1"/>
  <c r="K112" i="12"/>
  <c r="L112" i="12" s="1"/>
  <c r="T47" i="12"/>
  <c r="U47" i="12" s="1"/>
  <c r="T49" i="12"/>
  <c r="U49" i="12" s="1"/>
  <c r="T60" i="12"/>
  <c r="U60" i="12" s="1"/>
  <c r="T40" i="12"/>
  <c r="U40" i="12" s="1"/>
  <c r="T44" i="12"/>
  <c r="U44" i="12" s="1"/>
  <c r="T46" i="12"/>
  <c r="U46" i="12" s="1"/>
  <c r="K66" i="12"/>
  <c r="L66" i="12" s="1"/>
  <c r="K72" i="12"/>
  <c r="L72" i="12" s="1"/>
  <c r="K68" i="12"/>
  <c r="L68" i="12" s="1"/>
  <c r="K70" i="12"/>
  <c r="L70" i="12" s="1"/>
  <c r="E63" i="12"/>
  <c r="F63" i="12" s="1"/>
  <c r="E62" i="12"/>
  <c r="F62" i="12" s="1"/>
  <c r="E86" i="12"/>
  <c r="F86" i="12" s="1"/>
  <c r="E55" i="12"/>
  <c r="F55" i="12" s="1"/>
  <c r="E102" i="12"/>
  <c r="F102" i="12" s="1"/>
  <c r="E28" i="12"/>
  <c r="F28" i="12" s="1"/>
  <c r="E80" i="12"/>
  <c r="F80" i="12" s="1"/>
  <c r="E21" i="12"/>
  <c r="F21" i="12" s="1"/>
  <c r="E43" i="12"/>
  <c r="F43" i="12" s="1"/>
  <c r="E40" i="12"/>
  <c r="F40" i="12" s="1"/>
  <c r="E107" i="12"/>
  <c r="F107" i="12" s="1"/>
  <c r="E74" i="12"/>
  <c r="F74" i="12" s="1"/>
  <c r="D13" i="1" s="1"/>
  <c r="E98" i="12"/>
  <c r="F98" i="12" s="1"/>
  <c r="E61" i="12"/>
  <c r="F61" i="12" s="1"/>
  <c r="E90" i="12"/>
  <c r="F90" i="12" s="1"/>
  <c r="E53" i="12"/>
  <c r="F53" i="12" s="1"/>
  <c r="E20" i="12"/>
  <c r="F20" i="12" s="1"/>
  <c r="E88" i="12"/>
  <c r="F88" i="12" s="1"/>
  <c r="E30" i="12"/>
  <c r="F30" i="12" s="1"/>
  <c r="E50" i="12"/>
  <c r="F50" i="12" s="1"/>
  <c r="E46" i="12"/>
  <c r="F46" i="12" s="1"/>
  <c r="E54" i="12"/>
  <c r="F54" i="12" s="1"/>
  <c r="E77" i="12"/>
  <c r="F77" i="12" s="1"/>
  <c r="E67" i="12"/>
  <c r="F67" i="12" s="1"/>
  <c r="E75" i="12"/>
  <c r="F75" i="12" s="1"/>
  <c r="E65" i="12"/>
  <c r="F65" i="12" s="1"/>
  <c r="E59" i="12"/>
  <c r="F59" i="12" s="1"/>
  <c r="E93" i="12"/>
  <c r="F93" i="12" s="1"/>
  <c r="E84" i="12"/>
  <c r="F84" i="12" s="1"/>
  <c r="E100" i="12"/>
  <c r="F100" i="12" s="1"/>
  <c r="E26" i="12"/>
  <c r="F26" i="12" s="1"/>
  <c r="E27" i="12"/>
  <c r="F27" i="12" s="1"/>
  <c r="E104" i="12"/>
  <c r="F104" i="12" s="1"/>
  <c r="E42" i="12"/>
  <c r="F42" i="12" s="1"/>
  <c r="E37" i="12"/>
  <c r="F37" i="12" s="1"/>
  <c r="E106" i="12"/>
  <c r="F106" i="12" s="1"/>
  <c r="E60" i="12"/>
  <c r="F60" i="12" s="1"/>
  <c r="E91" i="12"/>
  <c r="F91" i="12" s="1"/>
  <c r="E92" i="12"/>
  <c r="F92" i="12" s="1"/>
  <c r="E94" i="12"/>
  <c r="F94" i="12" s="1"/>
  <c r="E17" i="12"/>
  <c r="F17" i="12" s="1"/>
  <c r="E83" i="12"/>
  <c r="F83" i="12" s="1"/>
  <c r="E34" i="12"/>
  <c r="F34" i="12" s="1"/>
  <c r="E51" i="12"/>
  <c r="F51" i="12" s="1"/>
  <c r="E48" i="12"/>
  <c r="F48" i="12" s="1"/>
  <c r="E69" i="12"/>
  <c r="F69" i="12" s="1"/>
  <c r="E103" i="12"/>
  <c r="F103" i="12" s="1"/>
  <c r="E23" i="12"/>
  <c r="F23" i="12" s="1"/>
  <c r="E70" i="12"/>
  <c r="F70" i="12" s="1"/>
  <c r="E66" i="12"/>
  <c r="F66" i="12" s="1"/>
  <c r="E36" i="12"/>
  <c r="F36" i="12" s="1"/>
  <c r="E97" i="12"/>
  <c r="F97" i="12" s="1"/>
  <c r="E57" i="12"/>
  <c r="F57" i="12" s="1"/>
  <c r="E99" i="12"/>
  <c r="F99" i="12" s="1"/>
  <c r="E79" i="12"/>
  <c r="F79" i="12" s="1"/>
  <c r="E105" i="12"/>
  <c r="F105" i="12" s="1"/>
  <c r="E38" i="12"/>
  <c r="F38" i="12" s="1"/>
  <c r="E39" i="12"/>
  <c r="F39" i="12" s="1"/>
  <c r="E109" i="12"/>
  <c r="F109" i="12" s="1"/>
  <c r="E68" i="12"/>
  <c r="F68" i="12" s="1"/>
  <c r="E78" i="12"/>
  <c r="F78" i="12" s="1"/>
  <c r="E58" i="12"/>
  <c r="F58" i="12" s="1"/>
  <c r="E73" i="12"/>
  <c r="F73" i="12" s="1"/>
  <c r="E24" i="12"/>
  <c r="F24" i="12" s="1"/>
  <c r="E16" i="12"/>
  <c r="F16" i="12" s="1"/>
  <c r="E82" i="12"/>
  <c r="F82" i="12" s="1"/>
  <c r="E87" i="12"/>
  <c r="F87" i="12" s="1"/>
  <c r="E33" i="12"/>
  <c r="F33" i="12" s="1"/>
  <c r="E31" i="12"/>
  <c r="F31" i="12" s="1"/>
  <c r="E49" i="12"/>
  <c r="F49" i="12" s="1"/>
  <c r="E44" i="12"/>
  <c r="F44" i="12" s="1"/>
  <c r="E76" i="12"/>
  <c r="F76" i="12" s="1"/>
  <c r="E71" i="12"/>
  <c r="F71" i="12" s="1"/>
  <c r="E52" i="12"/>
  <c r="F52" i="12" s="1"/>
  <c r="E56" i="12"/>
  <c r="F56" i="12" s="1"/>
  <c r="E81" i="12"/>
  <c r="F81" i="12" s="1"/>
  <c r="E41" i="12"/>
  <c r="F41" i="12" s="1"/>
  <c r="E19" i="12"/>
  <c r="F19" i="12" s="1"/>
  <c r="E45" i="12"/>
  <c r="F45" i="12" s="1"/>
  <c r="E35" i="12"/>
  <c r="F35" i="12" s="1"/>
  <c r="E101" i="12"/>
  <c r="F101" i="12" s="1"/>
  <c r="E85" i="12"/>
  <c r="F85" i="12" s="1"/>
  <c r="E22" i="12"/>
  <c r="F22" i="12" s="1"/>
  <c r="E72" i="12"/>
  <c r="F72" i="12" s="1"/>
  <c r="E18" i="12"/>
  <c r="F18" i="12" s="1"/>
  <c r="E32" i="12"/>
  <c r="F32" i="12" s="1"/>
  <c r="E47" i="12"/>
  <c r="F47" i="12" s="1"/>
  <c r="E108" i="12"/>
  <c r="F108" i="12" s="1"/>
  <c r="E89" i="12"/>
  <c r="F89" i="12" s="1"/>
  <c r="E96" i="12"/>
  <c r="F96" i="12" s="1"/>
  <c r="E25" i="12"/>
  <c r="F25" i="12" s="1"/>
  <c r="E95" i="12"/>
  <c r="F95" i="12" s="1"/>
  <c r="E64" i="12"/>
  <c r="F64" i="12" s="1"/>
  <c r="E29" i="12"/>
  <c r="F29" i="12" s="1"/>
  <c r="E115" i="12"/>
  <c r="F115" i="12" s="1"/>
  <c r="E114" i="12"/>
  <c r="F114" i="12" s="1"/>
  <c r="E116" i="12"/>
  <c r="F116" i="12" s="1"/>
  <c r="E112" i="12"/>
  <c r="F112" i="12" s="1"/>
  <c r="E113" i="12"/>
  <c r="F113" i="12" s="1"/>
  <c r="E110" i="12"/>
  <c r="F110" i="12" s="1"/>
  <c r="E111" i="12"/>
  <c r="F111" i="12" s="1"/>
  <c r="K125" i="12"/>
  <c r="L125" i="12" s="1"/>
  <c r="K123" i="12"/>
  <c r="L123" i="12" s="1"/>
  <c r="K124" i="12"/>
  <c r="L124" i="12" s="1"/>
  <c r="E129" i="10"/>
  <c r="F129" i="10" s="1"/>
  <c r="E85" i="10"/>
  <c r="F85" i="10" s="1"/>
  <c r="T88" i="13"/>
  <c r="U88" i="13" s="1"/>
  <c r="S90" i="10"/>
  <c r="T73" i="12"/>
  <c r="U73" i="12" s="1"/>
  <c r="S114" i="10"/>
  <c r="S118" i="10"/>
  <c r="T118" i="10" s="1"/>
  <c r="U118" i="10" s="1"/>
  <c r="T132" i="10"/>
  <c r="U132" i="10" s="1"/>
  <c r="T135" i="13"/>
  <c r="U135" i="13" s="1"/>
  <c r="T77" i="13"/>
  <c r="U77" i="13" s="1"/>
  <c r="R46" i="9"/>
  <c r="S46" i="9" s="1"/>
  <c r="T31" i="9" s="1"/>
  <c r="U31" i="9" s="1"/>
  <c r="R65" i="9"/>
  <c r="R50" i="9"/>
  <c r="S50" i="9" s="1"/>
  <c r="R64" i="9"/>
  <c r="S64" i="9" s="1"/>
  <c r="K122" i="9"/>
  <c r="L122" i="9" s="1"/>
  <c r="K136" i="9"/>
  <c r="L136" i="9" s="1"/>
  <c r="K135" i="9"/>
  <c r="L135" i="9" s="1"/>
  <c r="S61" i="10"/>
  <c r="T60" i="10" s="1"/>
  <c r="U60" i="10" s="1"/>
  <c r="K88" i="7"/>
  <c r="L88" i="7" s="1"/>
  <c r="K82" i="7"/>
  <c r="L82" i="7" s="1"/>
  <c r="E36" i="9"/>
  <c r="F36" i="9" s="1"/>
  <c r="E37" i="9"/>
  <c r="F37" i="9" s="1"/>
  <c r="K49" i="9"/>
  <c r="L49" i="9" s="1"/>
  <c r="K52" i="9"/>
  <c r="L52" i="9" s="1"/>
  <c r="K50" i="9"/>
  <c r="L50" i="9" s="1"/>
  <c r="K51" i="9"/>
  <c r="L51" i="9" s="1"/>
  <c r="E72" i="9"/>
  <c r="F72" i="9" s="1"/>
  <c r="E73" i="9"/>
  <c r="F73" i="9" s="1"/>
  <c r="E100" i="9"/>
  <c r="F100" i="9" s="1"/>
  <c r="E107" i="9"/>
  <c r="F107" i="9" s="1"/>
  <c r="E106" i="9"/>
  <c r="F106" i="9" s="1"/>
  <c r="E103" i="9"/>
  <c r="F103" i="9" s="1"/>
  <c r="E105" i="9"/>
  <c r="F105" i="9" s="1"/>
  <c r="E99" i="9"/>
  <c r="F99" i="9" s="1"/>
  <c r="E104" i="9"/>
  <c r="F104" i="9" s="1"/>
  <c r="E102" i="9"/>
  <c r="F102" i="9" s="1"/>
  <c r="E101" i="9"/>
  <c r="F101" i="9" s="1"/>
  <c r="E92" i="9"/>
  <c r="F92" i="9" s="1"/>
  <c r="E84" i="9"/>
  <c r="F84" i="9" s="1"/>
  <c r="E97" i="9"/>
  <c r="F97" i="9" s="1"/>
  <c r="E89" i="9"/>
  <c r="F89" i="9" s="1"/>
  <c r="E83" i="9"/>
  <c r="F83" i="9" s="1"/>
  <c r="E91" i="9"/>
  <c r="F91" i="9" s="1"/>
  <c r="E82" i="9"/>
  <c r="F82" i="9" s="1"/>
  <c r="E95" i="9"/>
  <c r="F95" i="9" s="1"/>
  <c r="E81" i="9"/>
  <c r="F81" i="9" s="1"/>
  <c r="E96" i="9"/>
  <c r="F96" i="9" s="1"/>
  <c r="E88" i="9"/>
  <c r="F88" i="9" s="1"/>
  <c r="E87" i="9"/>
  <c r="F87" i="9" s="1"/>
  <c r="E93" i="9"/>
  <c r="F93" i="9" s="1"/>
  <c r="E85" i="9"/>
  <c r="F85" i="9" s="1"/>
  <c r="E86" i="9"/>
  <c r="F86" i="9" s="1"/>
  <c r="E94" i="9"/>
  <c r="F94" i="9" s="1"/>
  <c r="E90" i="9"/>
  <c r="F90" i="9" s="1"/>
  <c r="E98" i="9"/>
  <c r="F98" i="9" s="1"/>
  <c r="E80" i="9"/>
  <c r="F80" i="9" s="1"/>
  <c r="E112" i="9"/>
  <c r="F112" i="9" s="1"/>
  <c r="E113" i="9"/>
  <c r="F113" i="9" s="1"/>
  <c r="E114" i="9"/>
  <c r="F114" i="9" s="1"/>
  <c r="E119" i="9"/>
  <c r="F119" i="9" s="1"/>
  <c r="E117" i="9"/>
  <c r="F117" i="9" s="1"/>
  <c r="E116" i="9"/>
  <c r="F116" i="9" s="1"/>
  <c r="E115" i="9"/>
  <c r="F115" i="9" s="1"/>
  <c r="E118" i="9"/>
  <c r="F118" i="9" s="1"/>
  <c r="S127" i="9"/>
  <c r="T122" i="9" s="1"/>
  <c r="U122" i="9" s="1"/>
  <c r="E119" i="10"/>
  <c r="F119" i="10" s="1"/>
  <c r="R127" i="7"/>
  <c r="S127" i="7" s="1"/>
  <c r="R94" i="7"/>
  <c r="S94" i="7" s="1"/>
  <c r="R111" i="7"/>
  <c r="S111" i="7" s="1"/>
  <c r="R119" i="7"/>
  <c r="S119" i="7" s="1"/>
  <c r="R131" i="7"/>
  <c r="S131" i="7" s="1"/>
  <c r="R125" i="7"/>
  <c r="S125" i="7" s="1"/>
  <c r="R133" i="7"/>
  <c r="S133" i="7" s="1"/>
  <c r="T133" i="7" s="1"/>
  <c r="U133" i="7" s="1"/>
  <c r="R108" i="7"/>
  <c r="S108" i="7" s="1"/>
  <c r="R116" i="7"/>
  <c r="S116" i="7" s="1"/>
  <c r="R122" i="7"/>
  <c r="S122" i="7" s="1"/>
  <c r="R126" i="7"/>
  <c r="R84" i="7"/>
  <c r="S84" i="7" s="1"/>
  <c r="R14" i="7"/>
  <c r="R65" i="7"/>
  <c r="S65" i="7" s="1"/>
  <c r="R73" i="7"/>
  <c r="S73" i="7" s="1"/>
  <c r="R20" i="7"/>
  <c r="S20" i="7" s="1"/>
  <c r="R129" i="7"/>
  <c r="S129" i="7" s="1"/>
  <c r="R124" i="7"/>
  <c r="S124" i="7" s="1"/>
  <c r="R136" i="7"/>
  <c r="S136" i="7" s="1"/>
  <c r="T136" i="7" s="1"/>
  <c r="U136" i="7" s="1"/>
  <c r="R100" i="7"/>
  <c r="R31" i="7"/>
  <c r="S31" i="7" s="1"/>
  <c r="R43" i="7"/>
  <c r="S43" i="7" s="1"/>
  <c r="R63" i="7"/>
  <c r="S63" i="7" s="1"/>
  <c r="R17" i="7"/>
  <c r="S17" i="7" s="1"/>
  <c r="R41" i="7"/>
  <c r="R16" i="7"/>
  <c r="S16" i="7" s="1"/>
  <c r="R24" i="7"/>
  <c r="S24" i="7" s="1"/>
  <c r="R40" i="7"/>
  <c r="S40" i="7" s="1"/>
  <c r="R44" i="7"/>
  <c r="S44" i="7" s="1"/>
  <c r="R50" i="7"/>
  <c r="S50" i="7" s="1"/>
  <c r="R58" i="7"/>
  <c r="S58" i="7" s="1"/>
  <c r="R72" i="7"/>
  <c r="S72" i="7" s="1"/>
  <c r="R96" i="7"/>
  <c r="S96" i="7" s="1"/>
  <c r="R89" i="7"/>
  <c r="S89" i="7" s="1"/>
  <c r="R86" i="7"/>
  <c r="S86" i="7" s="1"/>
  <c r="R135" i="7"/>
  <c r="S135" i="7" s="1"/>
  <c r="T135" i="7" s="1"/>
  <c r="U135" i="7" s="1"/>
  <c r="R112" i="7"/>
  <c r="S112" i="7" s="1"/>
  <c r="R118" i="7"/>
  <c r="S118" i="7" s="1"/>
  <c r="R93" i="7"/>
  <c r="R77" i="7"/>
  <c r="S77" i="7" s="1"/>
  <c r="R35" i="7"/>
  <c r="R55" i="7"/>
  <c r="S55" i="7" s="1"/>
  <c r="R67" i="7"/>
  <c r="S67" i="7" s="1"/>
  <c r="R29" i="7"/>
  <c r="S29" i="7" s="1"/>
  <c r="R45" i="7"/>
  <c r="S45" i="7" s="1"/>
  <c r="R69" i="7"/>
  <c r="S69" i="7" s="1"/>
  <c r="R18" i="7"/>
  <c r="S18" i="7" s="1"/>
  <c r="R26" i="7"/>
  <c r="S26" i="7" s="1"/>
  <c r="R30" i="7"/>
  <c r="R36" i="7"/>
  <c r="S36" i="7" s="1"/>
  <c r="R27" i="7"/>
  <c r="S27" i="7" s="1"/>
  <c r="R98" i="7"/>
  <c r="S98" i="7" s="1"/>
  <c r="R115" i="7"/>
  <c r="S115" i="7" s="1"/>
  <c r="R134" i="7"/>
  <c r="S134" i="7" s="1"/>
  <c r="T134" i="7" s="1"/>
  <c r="U134" i="7" s="1"/>
  <c r="R99" i="7"/>
  <c r="R75" i="7"/>
  <c r="S75" i="7" s="1"/>
  <c r="R39" i="7"/>
  <c r="S39" i="7" s="1"/>
  <c r="R51" i="7"/>
  <c r="S51" i="7" s="1"/>
  <c r="R71" i="7"/>
  <c r="S71" i="7" s="1"/>
  <c r="R25" i="7"/>
  <c r="S25" i="7" s="1"/>
  <c r="R28" i="7"/>
  <c r="S28" i="7" s="1"/>
  <c r="R34" i="7"/>
  <c r="S34" i="7" s="1"/>
  <c r="R48" i="7"/>
  <c r="S48" i="7" s="1"/>
  <c r="R56" i="7"/>
  <c r="S56" i="7" s="1"/>
  <c r="R66" i="7"/>
  <c r="S66" i="7" s="1"/>
  <c r="R103" i="7"/>
  <c r="S103" i="7" s="1"/>
  <c r="R79" i="7"/>
  <c r="S79" i="7" s="1"/>
  <c r="R114" i="7"/>
  <c r="S114" i="7" s="1"/>
  <c r="R59" i="7"/>
  <c r="S59" i="7" s="1"/>
  <c r="R53" i="7"/>
  <c r="S53" i="7" s="1"/>
  <c r="R32" i="7"/>
  <c r="S32" i="7" s="1"/>
  <c r="R46" i="7"/>
  <c r="S46" i="7" s="1"/>
  <c r="R95" i="7"/>
  <c r="S95" i="7" s="1"/>
  <c r="R88" i="7"/>
  <c r="S88" i="7" s="1"/>
  <c r="R60" i="7"/>
  <c r="S60" i="7" s="1"/>
  <c r="R78" i="7"/>
  <c r="S78" i="7" s="1"/>
  <c r="R83" i="7"/>
  <c r="S83" i="7" s="1"/>
  <c r="R123" i="7"/>
  <c r="S123" i="7" s="1"/>
  <c r="R120" i="7"/>
  <c r="S120" i="7" s="1"/>
  <c r="R23" i="7"/>
  <c r="S23" i="7" s="1"/>
  <c r="R38" i="7"/>
  <c r="S38" i="7" s="1"/>
  <c r="R52" i="7"/>
  <c r="S52" i="7" s="1"/>
  <c r="R68" i="7"/>
  <c r="R80" i="7"/>
  <c r="S80" i="7" s="1"/>
  <c r="R121" i="7"/>
  <c r="S121" i="7" s="1"/>
  <c r="T121" i="7" s="1"/>
  <c r="U121" i="7" s="1"/>
  <c r="R61" i="7"/>
  <c r="S61" i="7" s="1"/>
  <c r="R47" i="7"/>
  <c r="S47" i="7" s="1"/>
  <c r="R37" i="7"/>
  <c r="S37" i="7" s="1"/>
  <c r="R62" i="7"/>
  <c r="S62" i="7" s="1"/>
  <c r="R74" i="7"/>
  <c r="S74" i="7" s="1"/>
  <c r="R104" i="7"/>
  <c r="S104" i="7" s="1"/>
  <c r="R85" i="7"/>
  <c r="S85" i="7" s="1"/>
  <c r="R91" i="7"/>
  <c r="S91" i="7" s="1"/>
  <c r="R128" i="7"/>
  <c r="S128" i="7" s="1"/>
  <c r="R22" i="7"/>
  <c r="R92" i="7"/>
  <c r="S92" i="7" s="1"/>
  <c r="R19" i="7"/>
  <c r="S19" i="7" s="1"/>
  <c r="R106" i="7"/>
  <c r="S106" i="7" s="1"/>
  <c r="R42" i="7"/>
  <c r="S42" i="7" s="1"/>
  <c r="R64" i="7"/>
  <c r="S64" i="7" s="1"/>
  <c r="R105" i="7"/>
  <c r="S105" i="7" s="1"/>
  <c r="R82" i="7"/>
  <c r="S82" i="7" s="1"/>
  <c r="R90" i="7"/>
  <c r="S90" i="7" s="1"/>
  <c r="R109" i="7"/>
  <c r="S109" i="7" s="1"/>
  <c r="R21" i="7"/>
  <c r="S21" i="7" s="1"/>
  <c r="R70" i="7"/>
  <c r="S70" i="7" s="1"/>
  <c r="R76" i="7"/>
  <c r="S76" i="7" s="1"/>
  <c r="R15" i="7"/>
  <c r="S15" i="7" s="1"/>
  <c r="R102" i="7"/>
  <c r="S102" i="7" s="1"/>
  <c r="R107" i="7"/>
  <c r="S107" i="7" s="1"/>
  <c r="R117" i="7"/>
  <c r="S117" i="7" s="1"/>
  <c r="R57" i="7"/>
  <c r="S57" i="7" s="1"/>
  <c r="R49" i="7"/>
  <c r="S49" i="7" s="1"/>
  <c r="R130" i="7"/>
  <c r="S130" i="7" s="1"/>
  <c r="T130" i="7" s="1"/>
  <c r="U130" i="7" s="1"/>
  <c r="R33" i="7"/>
  <c r="S33" i="7" s="1"/>
  <c r="R132" i="7"/>
  <c r="S132" i="7" s="1"/>
  <c r="R110" i="7"/>
  <c r="S110" i="7" s="1"/>
  <c r="R81" i="7"/>
  <c r="S81" i="7" s="1"/>
  <c r="R54" i="7"/>
  <c r="S54" i="7" s="1"/>
  <c r="R101" i="7"/>
  <c r="R87" i="7"/>
  <c r="S87" i="7" s="1"/>
  <c r="R113" i="7"/>
  <c r="S113" i="7" s="1"/>
  <c r="R97" i="7"/>
  <c r="E34" i="7"/>
  <c r="F34" i="7" s="1"/>
  <c r="E35" i="7"/>
  <c r="F35" i="7" s="1"/>
  <c r="E32" i="7"/>
  <c r="F32" i="7" s="1"/>
  <c r="E33" i="7"/>
  <c r="F33" i="7" s="1"/>
  <c r="E31" i="7"/>
  <c r="F31" i="7" s="1"/>
  <c r="K47" i="7"/>
  <c r="L47" i="7" s="1"/>
  <c r="K81" i="7"/>
  <c r="L81" i="7" s="1"/>
  <c r="K100" i="7"/>
  <c r="L100" i="7" s="1"/>
  <c r="E104" i="7"/>
  <c r="F104" i="7" s="1"/>
  <c r="E106" i="7"/>
  <c r="F106" i="7" s="1"/>
  <c r="E108" i="7"/>
  <c r="F108" i="7" s="1"/>
  <c r="E101" i="7"/>
  <c r="F101" i="7" s="1"/>
  <c r="E107" i="7"/>
  <c r="F107" i="7" s="1"/>
  <c r="E103" i="7"/>
  <c r="F103" i="7" s="1"/>
  <c r="E102" i="7"/>
  <c r="F102" i="7" s="1"/>
  <c r="E109" i="7"/>
  <c r="F109" i="7" s="1"/>
  <c r="E105" i="7"/>
  <c r="F105" i="7" s="1"/>
  <c r="E126" i="7"/>
  <c r="F126" i="7" s="1"/>
  <c r="E123" i="7"/>
  <c r="F123" i="7" s="1"/>
  <c r="E121" i="7"/>
  <c r="F121" i="7" s="1"/>
  <c r="E119" i="7"/>
  <c r="F119" i="7" s="1"/>
  <c r="E122" i="7"/>
  <c r="F122" i="7" s="1"/>
  <c r="E120" i="7"/>
  <c r="F120" i="7" s="1"/>
  <c r="E118" i="7"/>
  <c r="F118" i="7" s="1"/>
  <c r="E117" i="7"/>
  <c r="F117" i="7" s="1"/>
  <c r="E116" i="7"/>
  <c r="F116" i="7" s="1"/>
  <c r="E124" i="7"/>
  <c r="F124" i="7" s="1"/>
  <c r="K42" i="13"/>
  <c r="L42" i="13" s="1"/>
  <c r="K46" i="13"/>
  <c r="L46" i="13" s="1"/>
  <c r="T128" i="13"/>
  <c r="U128" i="13" s="1"/>
  <c r="E38" i="9"/>
  <c r="F38" i="9" s="1"/>
  <c r="K63" i="12"/>
  <c r="L63" i="12" s="1"/>
  <c r="E29" i="13"/>
  <c r="F29" i="13" s="1"/>
  <c r="E130" i="13"/>
  <c r="F130" i="13" s="1"/>
  <c r="S15" i="9"/>
  <c r="S65" i="9"/>
  <c r="S71" i="9"/>
  <c r="S79" i="9"/>
  <c r="T75" i="9" s="1"/>
  <c r="U75" i="9" s="1"/>
  <c r="S91" i="10"/>
  <c r="K24" i="7"/>
  <c r="L24" i="7" s="1"/>
  <c r="S93" i="7"/>
  <c r="E60" i="13"/>
  <c r="F60" i="13" s="1"/>
  <c r="E59" i="13"/>
  <c r="F59" i="13" s="1"/>
  <c r="K53" i="13"/>
  <c r="L53" i="13" s="1"/>
  <c r="K66" i="13"/>
  <c r="L66" i="13" s="1"/>
  <c r="K76" i="13"/>
  <c r="L76" i="13" s="1"/>
  <c r="K48" i="13"/>
  <c r="L48" i="13" s="1"/>
  <c r="K74" i="13"/>
  <c r="L74" i="13" s="1"/>
  <c r="K52" i="13"/>
  <c r="L52" i="13" s="1"/>
  <c r="K67" i="13"/>
  <c r="L67" i="13" s="1"/>
  <c r="K60" i="13"/>
  <c r="L60" i="13" s="1"/>
  <c r="E87" i="13"/>
  <c r="F87" i="13" s="1"/>
  <c r="E86" i="13"/>
  <c r="F86" i="13" s="1"/>
  <c r="E88" i="13"/>
  <c r="F88" i="13" s="1"/>
  <c r="E84" i="13"/>
  <c r="F84" i="13" s="1"/>
  <c r="E90" i="13"/>
  <c r="F90" i="13" s="1"/>
  <c r="E83" i="13"/>
  <c r="F83" i="13" s="1"/>
  <c r="D13" i="2" s="1"/>
  <c r="E93" i="13"/>
  <c r="F93" i="13" s="1"/>
  <c r="E91" i="13"/>
  <c r="F91" i="13" s="1"/>
  <c r="E85" i="13"/>
  <c r="F85" i="13" s="1"/>
  <c r="E94" i="13"/>
  <c r="F94" i="13" s="1"/>
  <c r="E89" i="13"/>
  <c r="F89" i="13" s="1"/>
  <c r="E92" i="13"/>
  <c r="F92" i="13" s="1"/>
  <c r="E82" i="13"/>
  <c r="F82" i="13" s="1"/>
  <c r="E110" i="7"/>
  <c r="F110" i="7" s="1"/>
  <c r="T121" i="13"/>
  <c r="U121" i="13" s="1"/>
  <c r="E36" i="10"/>
  <c r="F36" i="10" s="1"/>
  <c r="E35" i="10"/>
  <c r="F35" i="10" s="1"/>
  <c r="K62" i="9"/>
  <c r="L62" i="9" s="1"/>
  <c r="E126" i="13"/>
  <c r="F126" i="13" s="1"/>
  <c r="E123" i="13"/>
  <c r="F123" i="13" s="1"/>
  <c r="K55" i="9"/>
  <c r="L55" i="9" s="1"/>
  <c r="K54" i="9"/>
  <c r="L54" i="9" s="1"/>
  <c r="K56" i="9"/>
  <c r="L56" i="9" s="1"/>
  <c r="K53" i="9"/>
  <c r="L53" i="9" s="1"/>
  <c r="E42" i="9"/>
  <c r="F42" i="9" s="1"/>
  <c r="E64" i="9"/>
  <c r="F64" i="9" s="1"/>
  <c r="D13" i="3" s="1"/>
  <c r="E41" i="9"/>
  <c r="F41" i="9" s="1"/>
  <c r="E56" i="9"/>
  <c r="F56" i="9" s="1"/>
  <c r="E44" i="9"/>
  <c r="F44" i="9" s="1"/>
  <c r="E76" i="9"/>
  <c r="F76" i="9" s="1"/>
  <c r="E77" i="9"/>
  <c r="F77" i="9" s="1"/>
  <c r="K89" i="9"/>
  <c r="L89" i="9" s="1"/>
  <c r="K88" i="9"/>
  <c r="L88" i="9" s="1"/>
  <c r="K90" i="9"/>
  <c r="L90" i="9" s="1"/>
  <c r="K87" i="9"/>
  <c r="L87" i="9" s="1"/>
  <c r="E16" i="10"/>
  <c r="F16" i="10" s="1"/>
  <c r="E20" i="10"/>
  <c r="F20" i="10" s="1"/>
  <c r="E23" i="10"/>
  <c r="F23" i="10" s="1"/>
  <c r="E18" i="10"/>
  <c r="F18" i="10" s="1"/>
  <c r="E21" i="10"/>
  <c r="F21" i="10" s="1"/>
  <c r="E22" i="10"/>
  <c r="F22" i="10" s="1"/>
  <c r="E17" i="10"/>
  <c r="F17" i="10" s="1"/>
  <c r="E19" i="10"/>
  <c r="F19" i="10" s="1"/>
  <c r="K115" i="10"/>
  <c r="L115" i="10" s="1"/>
  <c r="E41" i="7"/>
  <c r="F41" i="7" s="1"/>
  <c r="E37" i="7"/>
  <c r="F37" i="7" s="1"/>
  <c r="E39" i="7"/>
  <c r="F39" i="7" s="1"/>
  <c r="K50" i="7"/>
  <c r="L50" i="7" s="1"/>
  <c r="K36" i="13"/>
  <c r="L36" i="13" s="1"/>
  <c r="E75" i="13"/>
  <c r="F75" i="13" s="1"/>
  <c r="E76" i="13"/>
  <c r="F76" i="13" s="1"/>
  <c r="K84" i="13"/>
  <c r="L84" i="13" s="1"/>
  <c r="K86" i="13"/>
  <c r="L86" i="13" s="1"/>
  <c r="K93" i="13"/>
  <c r="L93" i="13" s="1"/>
  <c r="K122" i="13"/>
  <c r="L122" i="13" s="1"/>
  <c r="K114" i="7"/>
  <c r="L114" i="7" s="1"/>
  <c r="K110" i="7"/>
  <c r="L110" i="7" s="1"/>
  <c r="K43" i="7"/>
  <c r="L43" i="7" s="1"/>
  <c r="E127" i="13"/>
  <c r="F127" i="13" s="1"/>
  <c r="T100" i="13"/>
  <c r="U100" i="13" s="1"/>
  <c r="E81" i="13"/>
  <c r="F81" i="13" s="1"/>
  <c r="K113" i="10"/>
  <c r="L113" i="10" s="1"/>
  <c r="E77" i="10"/>
  <c r="F77" i="10" s="1"/>
  <c r="E82" i="10"/>
  <c r="F82" i="10" s="1"/>
  <c r="E81" i="10"/>
  <c r="F81" i="10" s="1"/>
  <c r="E84" i="10"/>
  <c r="F84" i="10" s="1"/>
  <c r="E87" i="10"/>
  <c r="F87" i="10" s="1"/>
  <c r="E76" i="10"/>
  <c r="F76" i="10" s="1"/>
  <c r="E83" i="10"/>
  <c r="F83" i="10" s="1"/>
  <c r="E78" i="10"/>
  <c r="F78" i="10" s="1"/>
  <c r="E80" i="10"/>
  <c r="F80" i="10" s="1"/>
  <c r="E113" i="10"/>
  <c r="F113" i="10" s="1"/>
  <c r="K83" i="10"/>
  <c r="L83" i="10" s="1"/>
  <c r="K76" i="10"/>
  <c r="L76" i="10" s="1"/>
  <c r="E64" i="13"/>
  <c r="F64" i="13" s="1"/>
  <c r="E63" i="13"/>
  <c r="F63" i="13" s="1"/>
  <c r="R21" i="12"/>
  <c r="S21" i="12" s="1"/>
  <c r="T21" i="12" s="1"/>
  <c r="U21" i="12" s="1"/>
  <c r="R14" i="12"/>
  <c r="R20" i="12"/>
  <c r="S20" i="12" s="1"/>
  <c r="T20" i="12" s="1"/>
  <c r="U20" i="12" s="1"/>
  <c r="R17" i="12"/>
  <c r="S17" i="12" s="1"/>
  <c r="T17" i="12" s="1"/>
  <c r="U17" i="12" s="1"/>
  <c r="R16" i="12"/>
  <c r="S16" i="12" s="1"/>
  <c r="T16" i="12" s="1"/>
  <c r="U16" i="12" s="1"/>
  <c r="R15" i="12"/>
  <c r="S15" i="12" s="1"/>
  <c r="R25" i="12"/>
  <c r="S25" i="12" s="1"/>
  <c r="R19" i="12"/>
  <c r="S19" i="12" s="1"/>
  <c r="T19" i="12" s="1"/>
  <c r="U19" i="12" s="1"/>
  <c r="R22" i="12"/>
  <c r="S22" i="12" s="1"/>
  <c r="T22" i="12" s="1"/>
  <c r="U22" i="12" s="1"/>
  <c r="R23" i="12"/>
  <c r="S23" i="12" s="1"/>
  <c r="T23" i="12" s="1"/>
  <c r="U23" i="12" s="1"/>
  <c r="R18" i="12"/>
  <c r="S18" i="12" s="1"/>
  <c r="T18" i="12" s="1"/>
  <c r="U18" i="12" s="1"/>
  <c r="R24" i="12"/>
  <c r="S24" i="12" s="1"/>
  <c r="K97" i="7"/>
  <c r="L97" i="7" s="1"/>
  <c r="K95" i="7"/>
  <c r="L95" i="7" s="1"/>
  <c r="K94" i="7"/>
  <c r="L94" i="7" s="1"/>
  <c r="K96" i="7"/>
  <c r="L96" i="7" s="1"/>
  <c r="T103" i="12"/>
  <c r="U103" i="12" s="1"/>
  <c r="T101" i="12"/>
  <c r="U101" i="12" s="1"/>
  <c r="S120" i="12"/>
  <c r="T64" i="12"/>
  <c r="U64" i="12" s="1"/>
  <c r="T69" i="12"/>
  <c r="U69" i="12" s="1"/>
  <c r="T72" i="12"/>
  <c r="U72" i="12" s="1"/>
  <c r="K136" i="12"/>
  <c r="L136" i="12" s="1"/>
  <c r="K133" i="12"/>
  <c r="L133" i="12" s="1"/>
  <c r="K132" i="12"/>
  <c r="L132" i="12" s="1"/>
  <c r="K134" i="12"/>
  <c r="L134" i="12" s="1"/>
  <c r="K130" i="12"/>
  <c r="L130" i="12" s="1"/>
  <c r="K131" i="12"/>
  <c r="L131" i="12" s="1"/>
  <c r="K135" i="12"/>
  <c r="L135" i="12" s="1"/>
  <c r="T115" i="13"/>
  <c r="U115" i="13" s="1"/>
  <c r="T97" i="13"/>
  <c r="U97" i="13" s="1"/>
  <c r="S119" i="9"/>
  <c r="S35" i="7"/>
  <c r="K104" i="7"/>
  <c r="L104" i="7" s="1"/>
  <c r="S133" i="13"/>
  <c r="K65" i="12"/>
  <c r="L65" i="12" s="1"/>
  <c r="K60" i="9"/>
  <c r="L60" i="9" s="1"/>
  <c r="K57" i="9"/>
  <c r="L57" i="9" s="1"/>
  <c r="K59" i="9"/>
  <c r="L59" i="9" s="1"/>
  <c r="K58" i="9"/>
  <c r="L58" i="9" s="1"/>
  <c r="E74" i="9"/>
  <c r="F74" i="9" s="1"/>
  <c r="E75" i="9"/>
  <c r="F75" i="9" s="1"/>
  <c r="K25" i="7"/>
  <c r="L25" i="7" s="1"/>
  <c r="E30" i="13"/>
  <c r="F30" i="13" s="1"/>
  <c r="S76" i="13"/>
  <c r="T76" i="13" s="1"/>
  <c r="U76" i="13" s="1"/>
  <c r="E133" i="13"/>
  <c r="F133" i="13" s="1"/>
  <c r="J104" i="10"/>
  <c r="K104" i="10" s="1"/>
  <c r="L104" i="10" s="1"/>
  <c r="S104" i="10"/>
  <c r="T103" i="10" s="1"/>
  <c r="U103" i="10" s="1"/>
  <c r="K111" i="10"/>
  <c r="L111" i="10" s="1"/>
  <c r="J75" i="10"/>
  <c r="K61" i="10" s="1"/>
  <c r="L61" i="10" s="1"/>
  <c r="S75" i="10"/>
  <c r="T69" i="10" s="1"/>
  <c r="U69" i="10" s="1"/>
  <c r="K101" i="10"/>
  <c r="L101" i="10" s="1"/>
  <c r="E60" i="10"/>
  <c r="F60" i="10" s="1"/>
  <c r="E58" i="10"/>
  <c r="F58" i="10" s="1"/>
  <c r="E59" i="10"/>
  <c r="F59" i="10" s="1"/>
  <c r="T64" i="13"/>
  <c r="U64" i="13" s="1"/>
  <c r="K76" i="7"/>
  <c r="L76" i="7" s="1"/>
  <c r="K77" i="7"/>
  <c r="L77" i="7" s="1"/>
  <c r="S97" i="7"/>
  <c r="K104" i="12"/>
  <c r="L104" i="12" s="1"/>
  <c r="K106" i="12"/>
  <c r="L106" i="12" s="1"/>
  <c r="K105" i="12"/>
  <c r="L105" i="12" s="1"/>
  <c r="K99" i="7"/>
  <c r="L99" i="7" s="1"/>
  <c r="K98" i="7"/>
  <c r="L98" i="7" s="1"/>
  <c r="E58" i="13"/>
  <c r="F58" i="13" s="1"/>
  <c r="E57" i="13"/>
  <c r="F57" i="13" s="1"/>
  <c r="E74" i="13"/>
  <c r="F74" i="13" s="1"/>
  <c r="E73" i="13"/>
  <c r="F73" i="13" s="1"/>
  <c r="T106" i="13"/>
  <c r="U106" i="13" s="1"/>
  <c r="T107" i="13"/>
  <c r="U107" i="13" s="1"/>
  <c r="T88" i="12"/>
  <c r="U88" i="12" s="1"/>
  <c r="K58" i="12"/>
  <c r="L58" i="12" s="1"/>
  <c r="K56" i="12"/>
  <c r="L56" i="12" s="1"/>
  <c r="K38" i="12"/>
  <c r="L38" i="12" s="1"/>
  <c r="K39" i="12"/>
  <c r="L39" i="12" s="1"/>
  <c r="K45" i="12"/>
  <c r="L45" i="12" s="1"/>
  <c r="K43" i="12"/>
  <c r="L43" i="12" s="1"/>
  <c r="K46" i="12"/>
  <c r="L46" i="12" s="1"/>
  <c r="K49" i="12"/>
  <c r="L49" i="12" s="1"/>
  <c r="K50" i="12"/>
  <c r="L50" i="12" s="1"/>
  <c r="K52" i="12"/>
  <c r="L52" i="12" s="1"/>
  <c r="K59" i="12"/>
  <c r="L59" i="12" s="1"/>
  <c r="K54" i="12"/>
  <c r="L54" i="12" s="1"/>
  <c r="K37" i="12"/>
  <c r="L37" i="12" s="1"/>
  <c r="K42" i="12"/>
  <c r="L42" i="12" s="1"/>
  <c r="K51" i="12"/>
  <c r="L51" i="12" s="1"/>
  <c r="K55" i="12"/>
  <c r="L55" i="12" s="1"/>
  <c r="K44" i="12"/>
  <c r="L44" i="12" s="1"/>
  <c r="K53" i="12"/>
  <c r="L53" i="12" s="1"/>
  <c r="K41" i="12"/>
  <c r="L41" i="12" s="1"/>
  <c r="K57" i="12"/>
  <c r="L57" i="12" s="1"/>
  <c r="K40" i="12"/>
  <c r="L40" i="12" s="1"/>
  <c r="K48" i="12"/>
  <c r="L48" i="12" s="1"/>
  <c r="K60" i="12"/>
  <c r="L60" i="12" s="1"/>
  <c r="K47" i="12"/>
  <c r="L47" i="12" s="1"/>
  <c r="K97" i="12"/>
  <c r="L97" i="12" s="1"/>
  <c r="K95" i="12"/>
  <c r="L95" i="12" s="1"/>
  <c r="K96" i="12"/>
  <c r="L96" i="12" s="1"/>
  <c r="K108" i="12"/>
  <c r="L108" i="12" s="1"/>
  <c r="K109" i="12"/>
  <c r="L109" i="12" s="1"/>
  <c r="K116" i="12"/>
  <c r="L116" i="12" s="1"/>
  <c r="K115" i="12"/>
  <c r="L115" i="12" s="1"/>
  <c r="T130" i="12"/>
  <c r="U130" i="12" s="1"/>
  <c r="K122" i="10"/>
  <c r="L122" i="10" s="1"/>
  <c r="K18" i="12"/>
  <c r="L18" i="12" s="1"/>
  <c r="K23" i="12"/>
  <c r="L23" i="12" s="1"/>
  <c r="K22" i="12"/>
  <c r="L22" i="12" s="1"/>
  <c r="K21" i="12"/>
  <c r="L21" i="12" s="1"/>
  <c r="K26" i="12"/>
  <c r="L26" i="12" s="1"/>
  <c r="K24" i="12"/>
  <c r="L24" i="12" s="1"/>
  <c r="K30" i="12"/>
  <c r="L30" i="12" s="1"/>
  <c r="K16" i="12"/>
  <c r="L16" i="12" s="1"/>
  <c r="K20" i="12"/>
  <c r="L20" i="12" s="1"/>
  <c r="K19" i="12"/>
  <c r="L19" i="12" s="1"/>
  <c r="K29" i="12"/>
  <c r="L29" i="12" s="1"/>
  <c r="K17" i="12"/>
  <c r="L17" i="12" s="1"/>
  <c r="K25" i="12"/>
  <c r="L25" i="12" s="1"/>
  <c r="K28" i="12"/>
  <c r="L28" i="12" s="1"/>
  <c r="K27" i="12"/>
  <c r="L27" i="12" s="1"/>
  <c r="E122" i="10"/>
  <c r="F122" i="10" s="1"/>
  <c r="E134" i="10"/>
  <c r="F134" i="10" s="1"/>
  <c r="T47" i="13"/>
  <c r="U47" i="13" s="1"/>
  <c r="T96" i="13"/>
  <c r="U96" i="13" s="1"/>
  <c r="E133" i="10"/>
  <c r="F133" i="10" s="1"/>
  <c r="S120" i="10"/>
  <c r="T112" i="13"/>
  <c r="U112" i="13" s="1"/>
  <c r="T124" i="13"/>
  <c r="U124" i="13" s="1"/>
  <c r="T133" i="10"/>
  <c r="U133" i="10" s="1"/>
  <c r="S83" i="10"/>
  <c r="T79" i="10" s="1"/>
  <c r="U79" i="10" s="1"/>
  <c r="T36" i="13"/>
  <c r="U36" i="13" s="1"/>
  <c r="T75" i="13"/>
  <c r="U75" i="13" s="1"/>
  <c r="R17" i="9"/>
  <c r="S17" i="9" s="1"/>
  <c r="R62" i="9"/>
  <c r="S62" i="9" s="1"/>
  <c r="T59" i="9" s="1"/>
  <c r="U59" i="9" s="1"/>
  <c r="R18" i="9"/>
  <c r="S18" i="9" s="1"/>
  <c r="R48" i="9"/>
  <c r="S48" i="9" s="1"/>
  <c r="T116" i="13"/>
  <c r="U116" i="13" s="1"/>
  <c r="K120" i="9"/>
  <c r="L120" i="9" s="1"/>
  <c r="K33" i="12"/>
  <c r="L33" i="12" s="1"/>
  <c r="K34" i="12"/>
  <c r="L34" i="12" s="1"/>
  <c r="K35" i="12"/>
  <c r="L35" i="12" s="1"/>
  <c r="K31" i="12"/>
  <c r="L31" i="12" s="1"/>
  <c r="K36" i="12"/>
  <c r="L36" i="12" s="1"/>
  <c r="K32" i="12"/>
  <c r="L32" i="12" s="1"/>
  <c r="K39" i="10"/>
  <c r="L39" i="10" s="1"/>
  <c r="K106" i="7"/>
  <c r="L106" i="7" s="1"/>
  <c r="K87" i="7"/>
  <c r="L87" i="7" s="1"/>
  <c r="K83" i="7"/>
  <c r="L83" i="7" s="1"/>
  <c r="E30" i="9"/>
  <c r="F30" i="9" s="1"/>
  <c r="E34" i="9"/>
  <c r="F34" i="9" s="1"/>
  <c r="E28" i="9"/>
  <c r="F28" i="9" s="1"/>
  <c r="K122" i="12"/>
  <c r="L122" i="12" s="1"/>
  <c r="E67" i="9"/>
  <c r="F67" i="9" s="1"/>
  <c r="K92" i="9"/>
  <c r="L92" i="9" s="1"/>
  <c r="K94" i="9"/>
  <c r="L94" i="9" s="1"/>
  <c r="K93" i="9"/>
  <c r="L93" i="9" s="1"/>
  <c r="K91" i="9"/>
  <c r="L91" i="9" s="1"/>
  <c r="E111" i="9"/>
  <c r="F111" i="9" s="1"/>
  <c r="E110" i="9"/>
  <c r="F110" i="9" s="1"/>
  <c r="E109" i="9"/>
  <c r="F109" i="9" s="1"/>
  <c r="E108" i="9"/>
  <c r="F108" i="9" s="1"/>
  <c r="T133" i="9"/>
  <c r="U133" i="9" s="1"/>
  <c r="T132" i="9"/>
  <c r="U132" i="9" s="1"/>
  <c r="T134" i="9"/>
  <c r="U134" i="9" s="1"/>
  <c r="T131" i="9"/>
  <c r="U131" i="9" s="1"/>
  <c r="K107" i="10"/>
  <c r="L107" i="10" s="1"/>
  <c r="E22" i="7"/>
  <c r="F22" i="7" s="1"/>
  <c r="E21" i="7"/>
  <c r="F21" i="7" s="1"/>
  <c r="E16" i="7"/>
  <c r="F16" i="7" s="1"/>
  <c r="E20" i="7"/>
  <c r="F20" i="7" s="1"/>
  <c r="E17" i="7"/>
  <c r="F17" i="7" s="1"/>
  <c r="E19" i="7"/>
  <c r="F19" i="7" s="1"/>
  <c r="E15" i="7"/>
  <c r="F15" i="7" s="1"/>
  <c r="E18" i="7"/>
  <c r="F18" i="7" s="1"/>
  <c r="K31" i="7"/>
  <c r="L31" i="7" s="1"/>
  <c r="K33" i="7"/>
  <c r="L33" i="7" s="1"/>
  <c r="K34" i="7"/>
  <c r="L34" i="7" s="1"/>
  <c r="K35" i="7"/>
  <c r="L35" i="7" s="1"/>
  <c r="K32" i="7"/>
  <c r="L32" i="7" s="1"/>
  <c r="K46" i="7"/>
  <c r="L46" i="7" s="1"/>
  <c r="S100" i="7"/>
  <c r="K103" i="7"/>
  <c r="L103" i="7" s="1"/>
  <c r="K109" i="7"/>
  <c r="L109" i="7" s="1"/>
  <c r="K108" i="7"/>
  <c r="L108" i="7" s="1"/>
  <c r="S126" i="7"/>
  <c r="K39" i="13"/>
  <c r="L39" i="13" s="1"/>
  <c r="K45" i="13"/>
  <c r="L45" i="13" s="1"/>
  <c r="T68" i="13"/>
  <c r="U68" i="13" s="1"/>
  <c r="S109" i="13"/>
  <c r="K103" i="9"/>
  <c r="L103" i="9" s="1"/>
  <c r="K69" i="12"/>
  <c r="L69" i="12" s="1"/>
  <c r="K67" i="12"/>
  <c r="L67" i="12" s="1"/>
  <c r="E131" i="13"/>
  <c r="F131" i="13" s="1"/>
  <c r="E122" i="13"/>
  <c r="F122" i="13" s="1"/>
  <c r="S27" i="9"/>
  <c r="T22" i="9" s="1"/>
  <c r="U22" i="9" s="1"/>
  <c r="S69" i="9"/>
  <c r="T130" i="9"/>
  <c r="U130" i="9" s="1"/>
  <c r="S57" i="10"/>
  <c r="K23" i="7"/>
  <c r="L23" i="7" s="1"/>
  <c r="K102" i="7"/>
  <c r="L102" i="7" s="1"/>
  <c r="T79" i="13"/>
  <c r="U79" i="13" s="1"/>
  <c r="K69" i="13"/>
  <c r="L69" i="13" s="1"/>
  <c r="K59" i="13"/>
  <c r="L59" i="13" s="1"/>
  <c r="K55" i="13"/>
  <c r="L55" i="13" s="1"/>
  <c r="K57" i="13"/>
  <c r="L57" i="13" s="1"/>
  <c r="K65" i="13"/>
  <c r="L65" i="13" s="1"/>
  <c r="K78" i="13"/>
  <c r="L78" i="13" s="1"/>
  <c r="K75" i="13"/>
  <c r="L75" i="13" s="1"/>
  <c r="K50" i="13"/>
  <c r="L50" i="13" s="1"/>
  <c r="T94" i="13"/>
  <c r="U94" i="13" s="1"/>
  <c r="E113" i="13"/>
  <c r="F113" i="13" s="1"/>
  <c r="E116" i="13"/>
  <c r="F116" i="13" s="1"/>
  <c r="E118" i="13"/>
  <c r="F118" i="13" s="1"/>
  <c r="E111" i="13"/>
  <c r="F111" i="13" s="1"/>
  <c r="E115" i="13"/>
  <c r="F115" i="13" s="1"/>
  <c r="E112" i="13"/>
  <c r="F112" i="13" s="1"/>
  <c r="E114" i="13"/>
  <c r="F114" i="13" s="1"/>
  <c r="E117" i="13"/>
  <c r="F117" i="13" s="1"/>
  <c r="E110" i="13"/>
  <c r="F110" i="13" s="1"/>
  <c r="E119" i="13"/>
  <c r="F119" i="13" s="1"/>
  <c r="E114" i="7"/>
  <c r="F114" i="7" s="1"/>
  <c r="E29" i="10"/>
  <c r="F29" i="10" s="1"/>
  <c r="E30" i="10"/>
  <c r="F30" i="10" s="1"/>
  <c r="E43" i="9"/>
  <c r="F43" i="9" s="1"/>
  <c r="E31" i="13"/>
  <c r="F31" i="13" s="1"/>
  <c r="E120" i="13"/>
  <c r="F120" i="13" s="1"/>
  <c r="S19" i="9"/>
  <c r="K31" i="9"/>
  <c r="L31" i="9" s="1"/>
  <c r="K36" i="9"/>
  <c r="L36" i="9" s="1"/>
  <c r="K16" i="9"/>
  <c r="L16" i="9" s="1"/>
  <c r="K37" i="9"/>
  <c r="L37" i="9" s="1"/>
  <c r="K38" i="9"/>
  <c r="L38" i="9" s="1"/>
  <c r="K19" i="9"/>
  <c r="L19" i="9" s="1"/>
  <c r="K32" i="9"/>
  <c r="L32" i="9" s="1"/>
  <c r="K27" i="9"/>
  <c r="L27" i="9" s="1"/>
  <c r="K35" i="9"/>
  <c r="L35" i="9" s="1"/>
  <c r="K18" i="9"/>
  <c r="L18" i="9" s="1"/>
  <c r="K46" i="9"/>
  <c r="L46" i="9" s="1"/>
  <c r="K39" i="9"/>
  <c r="L39" i="9" s="1"/>
  <c r="K20" i="9"/>
  <c r="L20" i="9" s="1"/>
  <c r="K43" i="9"/>
  <c r="L43" i="9" s="1"/>
  <c r="K24" i="9"/>
  <c r="L24" i="9" s="1"/>
  <c r="K21" i="9"/>
  <c r="L21" i="9" s="1"/>
  <c r="K47" i="9"/>
  <c r="L47" i="9" s="1"/>
  <c r="K42" i="9"/>
  <c r="L42" i="9" s="1"/>
  <c r="K26" i="9"/>
  <c r="L26" i="9" s="1"/>
  <c r="K25" i="9"/>
  <c r="L25" i="9" s="1"/>
  <c r="K44" i="9"/>
  <c r="L44" i="9" s="1"/>
  <c r="K29" i="9"/>
  <c r="L29" i="9" s="1"/>
  <c r="K17" i="9"/>
  <c r="L17" i="9" s="1"/>
  <c r="K28" i="9"/>
  <c r="L28" i="9" s="1"/>
  <c r="K40" i="9"/>
  <c r="L40" i="9" s="1"/>
  <c r="K30" i="9"/>
  <c r="L30" i="9" s="1"/>
  <c r="K34" i="9"/>
  <c r="L34" i="9" s="1"/>
  <c r="K45" i="9"/>
  <c r="L45" i="9" s="1"/>
  <c r="K23" i="9"/>
  <c r="L23" i="9" s="1"/>
  <c r="K22" i="9"/>
  <c r="L22" i="9" s="1"/>
  <c r="K48" i="9"/>
  <c r="L48" i="9" s="1"/>
  <c r="K15" i="9"/>
  <c r="L15" i="9" s="1"/>
  <c r="K41" i="9"/>
  <c r="L41" i="9" s="1"/>
  <c r="K33" i="9"/>
  <c r="L33" i="9" s="1"/>
  <c r="E40" i="9"/>
  <c r="F40" i="9" s="1"/>
  <c r="E51" i="9"/>
  <c r="F51" i="9" s="1"/>
  <c r="E61" i="9"/>
  <c r="F61" i="9" s="1"/>
  <c r="E48" i="9"/>
  <c r="F48" i="9" s="1"/>
  <c r="E49" i="9"/>
  <c r="F49" i="9" s="1"/>
  <c r="K82" i="9"/>
  <c r="L82" i="9" s="1"/>
  <c r="K79" i="9"/>
  <c r="L79" i="9" s="1"/>
  <c r="K80" i="9"/>
  <c r="L80" i="9" s="1"/>
  <c r="K81" i="9"/>
  <c r="L81" i="9" s="1"/>
  <c r="K100" i="9"/>
  <c r="L100" i="9" s="1"/>
  <c r="K98" i="9"/>
  <c r="L98" i="9" s="1"/>
  <c r="K99" i="9"/>
  <c r="L99" i="9" s="1"/>
  <c r="K95" i="9"/>
  <c r="L95" i="9" s="1"/>
  <c r="K97" i="9"/>
  <c r="L97" i="9" s="1"/>
  <c r="K96" i="9"/>
  <c r="L96" i="9" s="1"/>
  <c r="S15" i="10"/>
  <c r="K59" i="10"/>
  <c r="L59" i="10" s="1"/>
  <c r="S106" i="10"/>
  <c r="E28" i="7"/>
  <c r="F28" i="7" s="1"/>
  <c r="E24" i="7"/>
  <c r="F24" i="7" s="1"/>
  <c r="E26" i="7"/>
  <c r="F26" i="7" s="1"/>
  <c r="E30" i="7"/>
  <c r="F30" i="7" s="1"/>
  <c r="E25" i="7"/>
  <c r="F25" i="7" s="1"/>
  <c r="E27" i="7"/>
  <c r="F27" i="7" s="1"/>
  <c r="E29" i="7"/>
  <c r="F29" i="7" s="1"/>
  <c r="E23" i="7"/>
  <c r="F23" i="7" s="1"/>
  <c r="S41" i="7"/>
  <c r="K34" i="13"/>
  <c r="L34" i="13" s="1"/>
  <c r="T52" i="13"/>
  <c r="U52" i="13" s="1"/>
  <c r="K83" i="13"/>
  <c r="L83" i="13" s="1"/>
  <c r="K85" i="13"/>
  <c r="L85" i="13" s="1"/>
  <c r="K96" i="13"/>
  <c r="L96" i="13" s="1"/>
  <c r="K90" i="13"/>
  <c r="L90" i="13" s="1"/>
  <c r="K123" i="13"/>
  <c r="L123" i="13" s="1"/>
  <c r="K111" i="7"/>
  <c r="L111" i="7" s="1"/>
  <c r="K113" i="7"/>
  <c r="L113" i="7" s="1"/>
  <c r="K115" i="7"/>
  <c r="L115" i="7" s="1"/>
  <c r="K42" i="7"/>
  <c r="L42" i="7" s="1"/>
  <c r="T78" i="13"/>
  <c r="U78" i="13" s="1"/>
  <c r="E113" i="7"/>
  <c r="F113" i="7" s="1"/>
  <c r="K15" i="12"/>
  <c r="L15" i="12" s="1"/>
  <c r="E32" i="13"/>
  <c r="F32" i="13" s="1"/>
  <c r="E40" i="7"/>
  <c r="F40" i="7" s="1"/>
  <c r="K101" i="12"/>
  <c r="L101" i="12" s="1"/>
  <c r="K126" i="13"/>
  <c r="L126" i="13" s="1"/>
  <c r="E95" i="10"/>
  <c r="F95" i="10" s="1"/>
  <c r="E97" i="10"/>
  <c r="F97" i="10" s="1"/>
  <c r="E98" i="10"/>
  <c r="F98" i="10" s="1"/>
  <c r="K125" i="10"/>
  <c r="L125" i="10" s="1"/>
  <c r="T118" i="13"/>
  <c r="U118" i="13" s="1"/>
  <c r="T117" i="13"/>
  <c r="U117" i="13" s="1"/>
  <c r="T126" i="13"/>
  <c r="U126" i="13" s="1"/>
  <c r="T125" i="13"/>
  <c r="U125" i="13" s="1"/>
  <c r="T117" i="10"/>
  <c r="U117" i="10" s="1"/>
  <c r="T105" i="13"/>
  <c r="U105" i="13" s="1"/>
  <c r="T127" i="13"/>
  <c r="U127" i="13" s="1"/>
  <c r="T134" i="10"/>
  <c r="U134" i="10" s="1"/>
  <c r="T33" i="12"/>
  <c r="U33" i="12" s="1"/>
  <c r="T29" i="12"/>
  <c r="U29" i="12" s="1"/>
  <c r="K49" i="7"/>
  <c r="L49" i="7" s="1"/>
  <c r="E108" i="13"/>
  <c r="F108" i="13" s="1"/>
  <c r="E109" i="13"/>
  <c r="F109" i="13" s="1"/>
  <c r="E121" i="13"/>
  <c r="F121" i="13" s="1"/>
  <c r="K103" i="10"/>
  <c r="L103" i="10" s="1"/>
  <c r="K93" i="7"/>
  <c r="L93" i="7" s="1"/>
  <c r="K89" i="7"/>
  <c r="L89" i="7" s="1"/>
  <c r="K91" i="7"/>
  <c r="L91" i="7" s="1"/>
  <c r="K92" i="7"/>
  <c r="L92" i="7" s="1"/>
  <c r="E129" i="13"/>
  <c r="F129" i="13" s="1"/>
  <c r="E55" i="9"/>
  <c r="F55" i="9" s="1"/>
  <c r="E59" i="9"/>
  <c r="F59" i="9" s="1"/>
  <c r="T124" i="10"/>
  <c r="U124" i="10" s="1"/>
  <c r="K107" i="7"/>
  <c r="L107" i="7" s="1"/>
  <c r="E52" i="13"/>
  <c r="F52" i="13" s="1"/>
  <c r="E51" i="13"/>
  <c r="F51" i="13" s="1"/>
  <c r="K118" i="7"/>
  <c r="L118" i="7" s="1"/>
  <c r="K112" i="7"/>
  <c r="L112" i="7" s="1"/>
  <c r="K44" i="7"/>
  <c r="L44" i="7" s="1"/>
  <c r="E42" i="7"/>
  <c r="F42" i="7" s="1"/>
  <c r="E50" i="7"/>
  <c r="F50" i="7" s="1"/>
  <c r="E61" i="7"/>
  <c r="F61" i="7" s="1"/>
  <c r="E55" i="7"/>
  <c r="F55" i="7" s="1"/>
  <c r="E48" i="7"/>
  <c r="F48" i="7" s="1"/>
  <c r="E45" i="7"/>
  <c r="F45" i="7" s="1"/>
  <c r="E53" i="7"/>
  <c r="F53" i="7" s="1"/>
  <c r="E60" i="7"/>
  <c r="F60" i="7" s="1"/>
  <c r="E44" i="7"/>
  <c r="F44" i="7" s="1"/>
  <c r="E51" i="7"/>
  <c r="F51" i="7" s="1"/>
  <c r="E62" i="7"/>
  <c r="F62" i="7" s="1"/>
  <c r="E57" i="7"/>
  <c r="F57" i="7" s="1"/>
  <c r="E54" i="7"/>
  <c r="F54" i="7" s="1"/>
  <c r="E64" i="7"/>
  <c r="F64" i="7" s="1"/>
  <c r="D13" i="4" s="1"/>
  <c r="E63" i="7"/>
  <c r="F63" i="7" s="1"/>
  <c r="E52" i="7"/>
  <c r="F52" i="7" s="1"/>
  <c r="E43" i="7"/>
  <c r="F43" i="7" s="1"/>
  <c r="E47" i="7"/>
  <c r="F47" i="7" s="1"/>
  <c r="E56" i="7"/>
  <c r="F56" i="7" s="1"/>
  <c r="E59" i="7"/>
  <c r="F59" i="7" s="1"/>
  <c r="E58" i="7"/>
  <c r="F58" i="7" s="1"/>
  <c r="E46" i="7"/>
  <c r="F46" i="7" s="1"/>
  <c r="E49" i="7"/>
  <c r="F49" i="7" s="1"/>
  <c r="E93" i="10"/>
  <c r="F93" i="10" s="1"/>
  <c r="E94" i="10"/>
  <c r="F94" i="10" s="1"/>
  <c r="K119" i="10"/>
  <c r="L119" i="10" s="1"/>
  <c r="K120" i="10"/>
  <c r="L120" i="10" s="1"/>
  <c r="K101" i="7"/>
  <c r="L101" i="7" s="1"/>
  <c r="S68" i="7"/>
  <c r="E69" i="13"/>
  <c r="F69" i="13" s="1"/>
  <c r="E70" i="13"/>
  <c r="F70" i="13" s="1"/>
  <c r="K90" i="12"/>
  <c r="L90" i="12" s="1"/>
  <c r="K92" i="12"/>
  <c r="L92" i="12" s="1"/>
  <c r="K93" i="12"/>
  <c r="L93" i="12" s="1"/>
  <c r="K91" i="12"/>
  <c r="L91" i="12" s="1"/>
  <c r="K94" i="12"/>
  <c r="L94" i="12" s="1"/>
  <c r="E102" i="10"/>
  <c r="F102" i="10" s="1"/>
  <c r="E101" i="10"/>
  <c r="F101" i="10" s="1"/>
  <c r="K102" i="10"/>
  <c r="L102" i="10" s="1"/>
  <c r="J131" i="10"/>
  <c r="S131" i="10"/>
  <c r="T131" i="10" s="1"/>
  <c r="U131" i="10" s="1"/>
  <c r="E99" i="10"/>
  <c r="F99" i="10" s="1"/>
  <c r="S101" i="7"/>
  <c r="R95" i="12"/>
  <c r="S95" i="12" s="1"/>
  <c r="R94" i="12"/>
  <c r="S94" i="12" s="1"/>
  <c r="T85" i="12"/>
  <c r="U85" i="12" s="1"/>
  <c r="S109" i="12"/>
  <c r="E130" i="10"/>
  <c r="F130" i="10" s="1"/>
  <c r="S112" i="10"/>
  <c r="E71" i="10"/>
  <c r="F71" i="10" s="1"/>
  <c r="S125" i="10"/>
  <c r="T126" i="10"/>
  <c r="U126" i="10" s="1"/>
  <c r="S87" i="10"/>
  <c r="S97" i="10"/>
  <c r="S92" i="10"/>
  <c r="T124" i="9"/>
  <c r="U124" i="9" s="1"/>
  <c r="R49" i="9"/>
  <c r="S49" i="9" s="1"/>
  <c r="R57" i="9"/>
  <c r="S57" i="9" s="1"/>
  <c r="T53" i="9" s="1"/>
  <c r="U53" i="9" s="1"/>
  <c r="T82" i="13"/>
  <c r="U82" i="13" s="1"/>
  <c r="T114" i="13"/>
  <c r="U114" i="13" s="1"/>
  <c r="K73" i="9"/>
  <c r="L73" i="9" s="1"/>
  <c r="K70" i="9"/>
  <c r="L70" i="9" s="1"/>
  <c r="K69" i="9"/>
  <c r="L69" i="9" s="1"/>
  <c r="K77" i="9"/>
  <c r="L77" i="9" s="1"/>
  <c r="K71" i="9"/>
  <c r="L71" i="9" s="1"/>
  <c r="K78" i="9"/>
  <c r="L78" i="9" s="1"/>
  <c r="K66" i="9"/>
  <c r="L66" i="9" s="1"/>
  <c r="K68" i="9"/>
  <c r="L68" i="9" s="1"/>
  <c r="K75" i="9"/>
  <c r="L75" i="9" s="1"/>
  <c r="K72" i="9"/>
  <c r="L72" i="9" s="1"/>
  <c r="K65" i="9"/>
  <c r="L65" i="9" s="1"/>
  <c r="K74" i="9"/>
  <c r="L74" i="9" s="1"/>
  <c r="K67" i="9"/>
  <c r="L67" i="9" s="1"/>
  <c r="K76" i="9"/>
  <c r="L76" i="9" s="1"/>
  <c r="K63" i="9"/>
  <c r="L63" i="9" s="1"/>
  <c r="T136" i="9"/>
  <c r="U136" i="9" s="1"/>
  <c r="T135" i="9"/>
  <c r="U135" i="9" s="1"/>
  <c r="T124" i="12"/>
  <c r="U124" i="12" s="1"/>
  <c r="K45" i="10"/>
  <c r="L45" i="10" s="1"/>
  <c r="K85" i="7"/>
  <c r="L85" i="7" s="1"/>
  <c r="K86" i="7"/>
  <c r="L86" i="7" s="1"/>
  <c r="S105" i="10"/>
  <c r="E33" i="9"/>
  <c r="F33" i="9" s="1"/>
  <c r="E35" i="9"/>
  <c r="F35" i="9" s="1"/>
  <c r="K91" i="13"/>
  <c r="L91" i="13" s="1"/>
  <c r="T84" i="13"/>
  <c r="U84" i="13" s="1"/>
  <c r="S67" i="9"/>
  <c r="T67" i="9" s="1"/>
  <c r="U67" i="9" s="1"/>
  <c r="S111" i="9"/>
  <c r="E121" i="9"/>
  <c r="F121" i="9" s="1"/>
  <c r="E127" i="9"/>
  <c r="F127" i="9" s="1"/>
  <c r="E120" i="9"/>
  <c r="F120" i="9" s="1"/>
  <c r="E126" i="9"/>
  <c r="F126" i="9" s="1"/>
  <c r="E122" i="9"/>
  <c r="F122" i="9" s="1"/>
  <c r="E125" i="9"/>
  <c r="F125" i="9" s="1"/>
  <c r="E123" i="9"/>
  <c r="F123" i="9" s="1"/>
  <c r="E124" i="9"/>
  <c r="F124" i="9" s="1"/>
  <c r="E120" i="10"/>
  <c r="F120" i="10" s="1"/>
  <c r="S22" i="7"/>
  <c r="K48" i="7"/>
  <c r="L48" i="7" s="1"/>
  <c r="K79" i="7"/>
  <c r="L79" i="7" s="1"/>
  <c r="E98" i="7"/>
  <c r="F98" i="7" s="1"/>
  <c r="E99" i="7"/>
  <c r="F99" i="7" s="1"/>
  <c r="E96" i="7"/>
  <c r="F96" i="7" s="1"/>
  <c r="E97" i="7"/>
  <c r="F97" i="7" s="1"/>
  <c r="E95" i="7"/>
  <c r="F95" i="7" s="1"/>
  <c r="E100" i="7"/>
  <c r="F100" i="7" s="1"/>
  <c r="K126" i="7"/>
  <c r="L126" i="7" s="1"/>
  <c r="K125" i="7"/>
  <c r="L125" i="7" s="1"/>
  <c r="K40" i="13"/>
  <c r="L40" i="13" s="1"/>
  <c r="K43" i="13"/>
  <c r="L43" i="13" s="1"/>
  <c r="T86" i="13"/>
  <c r="U86" i="13" s="1"/>
  <c r="T87" i="13"/>
  <c r="U87" i="13" s="1"/>
  <c r="E94" i="7"/>
  <c r="F94" i="7" s="1"/>
  <c r="E57" i="9"/>
  <c r="F57" i="9" s="1"/>
  <c r="K102" i="9"/>
  <c r="L102" i="9" s="1"/>
  <c r="K64" i="12"/>
  <c r="L64" i="12" s="1"/>
  <c r="E36" i="7"/>
  <c r="F36" i="7" s="1"/>
  <c r="E132" i="13"/>
  <c r="F132" i="13" s="1"/>
  <c r="E15" i="9"/>
  <c r="F15" i="9" s="1"/>
  <c r="E65" i="9"/>
  <c r="F65" i="9" s="1"/>
  <c r="E31" i="9"/>
  <c r="F31" i="9" s="1"/>
  <c r="E70" i="9"/>
  <c r="F70" i="9" s="1"/>
  <c r="E71" i="9"/>
  <c r="F71" i="9" s="1"/>
  <c r="E78" i="9"/>
  <c r="F78" i="9" s="1"/>
  <c r="E79" i="9"/>
  <c r="F79" i="9" s="1"/>
  <c r="T103" i="9"/>
  <c r="U103" i="9" s="1"/>
  <c r="E51" i="10"/>
  <c r="F51" i="10" s="1"/>
  <c r="E52" i="10"/>
  <c r="F52" i="10" s="1"/>
  <c r="E50" i="10"/>
  <c r="F50" i="10" s="1"/>
  <c r="E49" i="10"/>
  <c r="F49" i="10" s="1"/>
  <c r="E48" i="10"/>
  <c r="F48" i="10" s="1"/>
  <c r="E53" i="10"/>
  <c r="F53" i="10" s="1"/>
  <c r="S98" i="10"/>
  <c r="T98" i="10" s="1"/>
  <c r="U98" i="10" s="1"/>
  <c r="E125" i="10"/>
  <c r="F125" i="10" s="1"/>
  <c r="E89" i="7"/>
  <c r="F89" i="7" s="1"/>
  <c r="E92" i="7"/>
  <c r="F92" i="7" s="1"/>
  <c r="E93" i="7"/>
  <c r="F93" i="7" s="1"/>
  <c r="E91" i="7"/>
  <c r="F91" i="7" s="1"/>
  <c r="E78" i="7"/>
  <c r="F78" i="7" s="1"/>
  <c r="E74" i="7"/>
  <c r="F74" i="7" s="1"/>
  <c r="E85" i="7"/>
  <c r="F85" i="7" s="1"/>
  <c r="E82" i="7"/>
  <c r="F82" i="7" s="1"/>
  <c r="E73" i="7"/>
  <c r="F73" i="7" s="1"/>
  <c r="E70" i="7"/>
  <c r="F70" i="7" s="1"/>
  <c r="E90" i="7"/>
  <c r="F90" i="7" s="1"/>
  <c r="E77" i="7"/>
  <c r="F77" i="7" s="1"/>
  <c r="E86" i="7"/>
  <c r="F86" i="7" s="1"/>
  <c r="E87" i="7"/>
  <c r="F87" i="7" s="1"/>
  <c r="E88" i="7"/>
  <c r="F88" i="7" s="1"/>
  <c r="E76" i="7"/>
  <c r="F76" i="7" s="1"/>
  <c r="E81" i="7"/>
  <c r="F81" i="7" s="1"/>
  <c r="E83" i="7"/>
  <c r="F83" i="7" s="1"/>
  <c r="E72" i="7"/>
  <c r="F72" i="7" s="1"/>
  <c r="E80" i="7"/>
  <c r="F80" i="7" s="1"/>
  <c r="E75" i="7"/>
  <c r="F75" i="7" s="1"/>
  <c r="E79" i="7"/>
  <c r="F79" i="7" s="1"/>
  <c r="E84" i="7"/>
  <c r="F84" i="7" s="1"/>
  <c r="E69" i="7"/>
  <c r="F69" i="7" s="1"/>
  <c r="E71" i="7"/>
  <c r="F71" i="7" s="1"/>
  <c r="K38" i="13"/>
  <c r="L38" i="13" s="1"/>
  <c r="K73" i="13"/>
  <c r="L73" i="13" s="1"/>
  <c r="K49" i="13"/>
  <c r="L49" i="13" s="1"/>
  <c r="K70" i="13"/>
  <c r="L70" i="13" s="1"/>
  <c r="K51" i="13"/>
  <c r="L51" i="13" s="1"/>
  <c r="K63" i="13"/>
  <c r="L63" i="13" s="1"/>
  <c r="K56" i="13"/>
  <c r="L56" i="13" s="1"/>
  <c r="K80" i="13"/>
  <c r="L80" i="13" s="1"/>
  <c r="K64" i="13"/>
  <c r="L64" i="13" s="1"/>
  <c r="K77" i="13"/>
  <c r="L77" i="13" s="1"/>
  <c r="K97" i="13"/>
  <c r="L97" i="13" s="1"/>
  <c r="E112" i="7"/>
  <c r="F112" i="7" s="1"/>
  <c r="E34" i="10"/>
  <c r="F34" i="10" s="1"/>
  <c r="E31" i="10"/>
  <c r="F31" i="10" s="1"/>
  <c r="K61" i="9"/>
  <c r="L61" i="9" s="1"/>
  <c r="E128" i="13"/>
  <c r="F128" i="13" s="1"/>
  <c r="E124" i="13"/>
  <c r="F124" i="13" s="1"/>
  <c r="E20" i="9"/>
  <c r="F20" i="9" s="1"/>
  <c r="E21" i="9"/>
  <c r="F21" i="9" s="1"/>
  <c r="E23" i="9"/>
  <c r="F23" i="9" s="1"/>
  <c r="E22" i="9"/>
  <c r="F22" i="9" s="1"/>
  <c r="E58" i="9"/>
  <c r="F58" i="9" s="1"/>
  <c r="E47" i="9"/>
  <c r="F47" i="9" s="1"/>
  <c r="E45" i="9"/>
  <c r="F45" i="9" s="1"/>
  <c r="E53" i="9"/>
  <c r="F53" i="9" s="1"/>
  <c r="E50" i="9"/>
  <c r="F50" i="9" s="1"/>
  <c r="E63" i="9"/>
  <c r="F63" i="9" s="1"/>
  <c r="T82" i="9"/>
  <c r="U82" i="9" s="1"/>
  <c r="J28" i="10"/>
  <c r="K116" i="10"/>
  <c r="L116" i="10" s="1"/>
  <c r="S30" i="7"/>
  <c r="K39" i="7"/>
  <c r="L39" i="7" s="1"/>
  <c r="K40" i="7"/>
  <c r="L40" i="7" s="1"/>
  <c r="K37" i="7"/>
  <c r="L37" i="7" s="1"/>
  <c r="K38" i="7"/>
  <c r="L38" i="7" s="1"/>
  <c r="K36" i="7"/>
  <c r="L36" i="7" s="1"/>
  <c r="K41" i="7"/>
  <c r="L41" i="7" s="1"/>
  <c r="J16" i="13"/>
  <c r="K35" i="13"/>
  <c r="L35" i="13" s="1"/>
  <c r="T95" i="13"/>
  <c r="U95" i="13" s="1"/>
  <c r="K82" i="13"/>
  <c r="L82" i="13" s="1"/>
  <c r="K94" i="13"/>
  <c r="L94" i="13" s="1"/>
  <c r="K89" i="13"/>
  <c r="L89" i="13" s="1"/>
  <c r="K92" i="13"/>
  <c r="L92" i="13" s="1"/>
  <c r="K125" i="13"/>
  <c r="L125" i="13" s="1"/>
  <c r="K116" i="7"/>
  <c r="L116" i="7" s="1"/>
  <c r="K117" i="7"/>
  <c r="L117" i="7" s="1"/>
  <c r="K45" i="7"/>
  <c r="L45" i="7" s="1"/>
  <c r="T122" i="13"/>
  <c r="U122" i="13" s="1"/>
  <c r="K71" i="13"/>
  <c r="L71" i="13" s="1"/>
  <c r="T112" i="12"/>
  <c r="U112" i="12" s="1"/>
  <c r="T85" i="13"/>
  <c r="U85" i="13" s="1"/>
  <c r="K121" i="12"/>
  <c r="L121" i="12" s="1"/>
  <c r="T48" i="10"/>
  <c r="U48" i="10" s="1"/>
  <c r="T134" i="13"/>
  <c r="U134" i="13" s="1"/>
  <c r="T123" i="7" l="1"/>
  <c r="U123" i="7" s="1"/>
  <c r="T109" i="7"/>
  <c r="U109" i="7" s="1"/>
  <c r="T75" i="7"/>
  <c r="U75" i="7" s="1"/>
  <c r="T30" i="7"/>
  <c r="U30" i="7" s="1"/>
  <c r="T111" i="9"/>
  <c r="U111" i="9" s="1"/>
  <c r="T109" i="9"/>
  <c r="U109" i="9" s="1"/>
  <c r="T110" i="9"/>
  <c r="U110" i="9" s="1"/>
  <c r="T108" i="9"/>
  <c r="U108" i="9" s="1"/>
  <c r="T34" i="9"/>
  <c r="U34" i="9" s="1"/>
  <c r="T97" i="10"/>
  <c r="U97" i="10" s="1"/>
  <c r="T96" i="10"/>
  <c r="U96" i="10" s="1"/>
  <c r="T87" i="10"/>
  <c r="U87" i="10" s="1"/>
  <c r="T99" i="9"/>
  <c r="U99" i="9" s="1"/>
  <c r="T66" i="10"/>
  <c r="U66" i="10" s="1"/>
  <c r="T52" i="9"/>
  <c r="U52" i="9" s="1"/>
  <c r="T82" i="10"/>
  <c r="U82" i="10" s="1"/>
  <c r="T57" i="10"/>
  <c r="U57" i="10" s="1"/>
  <c r="T56" i="10"/>
  <c r="U56" i="10" s="1"/>
  <c r="T55" i="10"/>
  <c r="U55" i="10" s="1"/>
  <c r="T86" i="9"/>
  <c r="U86" i="9" s="1"/>
  <c r="T60" i="9"/>
  <c r="U60" i="9" s="1"/>
  <c r="T25" i="9"/>
  <c r="U25" i="9" s="1"/>
  <c r="T88" i="9"/>
  <c r="U88" i="9" s="1"/>
  <c r="T59" i="13"/>
  <c r="U59" i="13" s="1"/>
  <c r="T32" i="9"/>
  <c r="U32" i="9" s="1"/>
  <c r="T91" i="10"/>
  <c r="U91" i="10" s="1"/>
  <c r="T14" i="9"/>
  <c r="T15" i="9"/>
  <c r="U15" i="9" s="1"/>
  <c r="T113" i="7"/>
  <c r="U113" i="7" s="1"/>
  <c r="T70" i="7"/>
  <c r="U70" i="7" s="1"/>
  <c r="T128" i="7"/>
  <c r="U128" i="7" s="1"/>
  <c r="T52" i="7"/>
  <c r="U52" i="7" s="1"/>
  <c r="T88" i="7"/>
  <c r="U88" i="7" s="1"/>
  <c r="T103" i="7"/>
  <c r="U103" i="7" s="1"/>
  <c r="T55" i="7"/>
  <c r="U55" i="7" s="1"/>
  <c r="T89" i="7"/>
  <c r="U89" i="7" s="1"/>
  <c r="T16" i="7"/>
  <c r="U16" i="7" s="1"/>
  <c r="T65" i="7"/>
  <c r="U65" i="7" s="1"/>
  <c r="T94" i="7"/>
  <c r="U94" i="7" s="1"/>
  <c r="T76" i="9"/>
  <c r="U76" i="9" s="1"/>
  <c r="T84" i="10"/>
  <c r="U84" i="10" s="1"/>
  <c r="T90" i="10"/>
  <c r="U90" i="10" s="1"/>
  <c r="T44" i="13"/>
  <c r="U44" i="13" s="1"/>
  <c r="K100" i="10"/>
  <c r="L100" i="10" s="1"/>
  <c r="K99" i="10"/>
  <c r="L99" i="10" s="1"/>
  <c r="T101" i="10"/>
  <c r="U101" i="10" s="1"/>
  <c r="T113" i="12"/>
  <c r="U113" i="12" s="1"/>
  <c r="T47" i="9"/>
  <c r="U47" i="9" s="1"/>
  <c r="K49" i="10"/>
  <c r="L49" i="10" s="1"/>
  <c r="T54" i="13"/>
  <c r="U54" i="13" s="1"/>
  <c r="T35" i="9"/>
  <c r="U35" i="9" s="1"/>
  <c r="T78" i="10"/>
  <c r="U78" i="10" s="1"/>
  <c r="T21" i="10"/>
  <c r="U21" i="10" s="1"/>
  <c r="T118" i="9"/>
  <c r="U118" i="9" s="1"/>
  <c r="T117" i="9"/>
  <c r="U117" i="9" s="1"/>
  <c r="K98" i="10"/>
  <c r="L98" i="10" s="1"/>
  <c r="T121" i="9"/>
  <c r="U121" i="9" s="1"/>
  <c r="T34" i="10"/>
  <c r="U34" i="10" s="1"/>
  <c r="K86" i="10"/>
  <c r="L86" i="10" s="1"/>
  <c r="T110" i="10"/>
  <c r="U110" i="10" s="1"/>
  <c r="T65" i="10"/>
  <c r="U65" i="10" s="1"/>
  <c r="K16" i="13"/>
  <c r="L16" i="13" s="1"/>
  <c r="K15" i="13"/>
  <c r="L15" i="13" s="1"/>
  <c r="T44" i="10"/>
  <c r="U44" i="10" s="1"/>
  <c r="T97" i="9"/>
  <c r="U97" i="9" s="1"/>
  <c r="T22" i="7"/>
  <c r="U22" i="7" s="1"/>
  <c r="K40" i="10"/>
  <c r="L40" i="10" s="1"/>
  <c r="T123" i="9"/>
  <c r="U123" i="9" s="1"/>
  <c r="T76" i="10"/>
  <c r="U76" i="10" s="1"/>
  <c r="T112" i="10"/>
  <c r="U112" i="10" s="1"/>
  <c r="T107" i="12"/>
  <c r="U107" i="12" s="1"/>
  <c r="T109" i="12"/>
  <c r="U109" i="12" s="1"/>
  <c r="T108" i="12"/>
  <c r="U108" i="12" s="1"/>
  <c r="K56" i="10"/>
  <c r="L56" i="10" s="1"/>
  <c r="T40" i="13"/>
  <c r="U40" i="13" s="1"/>
  <c r="T35" i="12"/>
  <c r="U35" i="12" s="1"/>
  <c r="T115" i="12"/>
  <c r="U115" i="12" s="1"/>
  <c r="T14" i="10"/>
  <c r="T15" i="10"/>
  <c r="U15" i="10" s="1"/>
  <c r="K60" i="10"/>
  <c r="L60" i="10" s="1"/>
  <c r="T92" i="9"/>
  <c r="U92" i="9" s="1"/>
  <c r="T49" i="9"/>
  <c r="U49" i="9" s="1"/>
  <c r="T53" i="13"/>
  <c r="U53" i="13" s="1"/>
  <c r="T115" i="10"/>
  <c r="U115" i="10" s="1"/>
  <c r="T83" i="12"/>
  <c r="U83" i="12" s="1"/>
  <c r="T92" i="12"/>
  <c r="U92" i="12" s="1"/>
  <c r="T93" i="12"/>
  <c r="U93" i="12" s="1"/>
  <c r="T94" i="12"/>
  <c r="U94" i="12" s="1"/>
  <c r="T91" i="12"/>
  <c r="U91" i="12" s="1"/>
  <c r="K55" i="10"/>
  <c r="L55" i="10" s="1"/>
  <c r="T66" i="9"/>
  <c r="U66" i="9" s="1"/>
  <c r="K94" i="10"/>
  <c r="L94" i="10" s="1"/>
  <c r="T90" i="12"/>
  <c r="U90" i="12" s="1"/>
  <c r="T36" i="12"/>
  <c r="U36" i="12" s="1"/>
  <c r="T41" i="9"/>
  <c r="U41" i="9" s="1"/>
  <c r="T49" i="10"/>
  <c r="U49" i="10" s="1"/>
  <c r="T98" i="12"/>
  <c r="U98" i="12" s="1"/>
  <c r="T41" i="7"/>
  <c r="U41" i="7" s="1"/>
  <c r="K34" i="10"/>
  <c r="L34" i="10" s="1"/>
  <c r="T69" i="13"/>
  <c r="U69" i="13" s="1"/>
  <c r="T17" i="9"/>
  <c r="U17" i="9" s="1"/>
  <c r="T34" i="13"/>
  <c r="U34" i="13" s="1"/>
  <c r="T81" i="10"/>
  <c r="U81" i="10" s="1"/>
  <c r="T58" i="10"/>
  <c r="U58" i="10" s="1"/>
  <c r="T120" i="10"/>
  <c r="U120" i="10" s="1"/>
  <c r="T119" i="10"/>
  <c r="U119" i="10" s="1"/>
  <c r="T18" i="10"/>
  <c r="U18" i="10" s="1"/>
  <c r="K26" i="10"/>
  <c r="L26" i="10" s="1"/>
  <c r="K27" i="10"/>
  <c r="L27" i="10" s="1"/>
  <c r="K25" i="10"/>
  <c r="L25" i="10" s="1"/>
  <c r="K28" i="10"/>
  <c r="L28" i="10" s="1"/>
  <c r="K24" i="10"/>
  <c r="L24" i="10" s="1"/>
  <c r="K19" i="10"/>
  <c r="L19" i="10" s="1"/>
  <c r="K20" i="10"/>
  <c r="L20" i="10" s="1"/>
  <c r="K15" i="10"/>
  <c r="L15" i="10" s="1"/>
  <c r="K17" i="10"/>
  <c r="L17" i="10" s="1"/>
  <c r="K18" i="10"/>
  <c r="L18" i="10" s="1"/>
  <c r="K16" i="10"/>
  <c r="L16" i="10" s="1"/>
  <c r="K21" i="10"/>
  <c r="L21" i="10" s="1"/>
  <c r="K23" i="10"/>
  <c r="L23" i="10" s="1"/>
  <c r="K22" i="10"/>
  <c r="L22" i="10" s="1"/>
  <c r="K33" i="10"/>
  <c r="L33" i="10" s="1"/>
  <c r="T37" i="9"/>
  <c r="U37" i="9" s="1"/>
  <c r="T46" i="10"/>
  <c r="U46" i="10" s="1"/>
  <c r="T94" i="9"/>
  <c r="U94" i="9" s="1"/>
  <c r="T36" i="9"/>
  <c r="U36" i="9" s="1"/>
  <c r="T125" i="9"/>
  <c r="U125" i="9" s="1"/>
  <c r="T92" i="10"/>
  <c r="U92" i="10" s="1"/>
  <c r="T80" i="10"/>
  <c r="U80" i="10" s="1"/>
  <c r="T125" i="10"/>
  <c r="U125" i="10" s="1"/>
  <c r="T98" i="9"/>
  <c r="U98" i="9" s="1"/>
  <c r="T116" i="10"/>
  <c r="U116" i="10" s="1"/>
  <c r="T41" i="10"/>
  <c r="U41" i="10" s="1"/>
  <c r="T84" i="12"/>
  <c r="U84" i="12" s="1"/>
  <c r="T95" i="12"/>
  <c r="U95" i="12" s="1"/>
  <c r="K127" i="10"/>
  <c r="L127" i="10" s="1"/>
  <c r="K131" i="10"/>
  <c r="L131" i="10" s="1"/>
  <c r="K126" i="10"/>
  <c r="L126" i="10" s="1"/>
  <c r="K128" i="10"/>
  <c r="L128" i="10" s="1"/>
  <c r="K130" i="10"/>
  <c r="L130" i="10" s="1"/>
  <c r="K129" i="10"/>
  <c r="L129" i="10" s="1"/>
  <c r="K57" i="10"/>
  <c r="L57" i="10" s="1"/>
  <c r="K93" i="10"/>
  <c r="L93" i="10" s="1"/>
  <c r="F13" i="4"/>
  <c r="T67" i="10"/>
  <c r="U67" i="10" s="1"/>
  <c r="T30" i="12"/>
  <c r="U30" i="12" s="1"/>
  <c r="T28" i="12"/>
  <c r="U28" i="12" s="1"/>
  <c r="T31" i="12"/>
  <c r="U31" i="12" s="1"/>
  <c r="T95" i="10"/>
  <c r="U95" i="10" s="1"/>
  <c r="T45" i="10"/>
  <c r="U45" i="10" s="1"/>
  <c r="K106" i="10"/>
  <c r="L106" i="10" s="1"/>
  <c r="T106" i="10"/>
  <c r="U106" i="10" s="1"/>
  <c r="T19" i="9"/>
  <c r="U19" i="9" s="1"/>
  <c r="T109" i="13"/>
  <c r="U109" i="13" s="1"/>
  <c r="T108" i="13"/>
  <c r="U108" i="13" s="1"/>
  <c r="T126" i="7"/>
  <c r="U126" i="7" s="1"/>
  <c r="T100" i="7"/>
  <c r="U100" i="7" s="1"/>
  <c r="T91" i="9"/>
  <c r="U91" i="9" s="1"/>
  <c r="T16" i="9"/>
  <c r="U16" i="9" s="1"/>
  <c r="T24" i="9"/>
  <c r="U24" i="9" s="1"/>
  <c r="T95" i="9"/>
  <c r="U95" i="9" s="1"/>
  <c r="T35" i="13"/>
  <c r="U35" i="13" s="1"/>
  <c r="T49" i="13"/>
  <c r="U49" i="13" s="1"/>
  <c r="T129" i="10"/>
  <c r="U129" i="10" s="1"/>
  <c r="T59" i="10"/>
  <c r="U59" i="10" s="1"/>
  <c r="T111" i="10"/>
  <c r="U111" i="10" s="1"/>
  <c r="T33" i="13"/>
  <c r="U33" i="13" s="1"/>
  <c r="T89" i="12"/>
  <c r="U89" i="12" s="1"/>
  <c r="T63" i="13"/>
  <c r="U63" i="13" s="1"/>
  <c r="K112" i="10"/>
  <c r="L112" i="10" s="1"/>
  <c r="T87" i="9"/>
  <c r="U87" i="9" s="1"/>
  <c r="T60" i="13"/>
  <c r="U60" i="13" s="1"/>
  <c r="T53" i="10"/>
  <c r="U53" i="10" s="1"/>
  <c r="T133" i="13"/>
  <c r="U133" i="13" s="1"/>
  <c r="T132" i="13"/>
  <c r="U132" i="13" s="1"/>
  <c r="T130" i="13"/>
  <c r="U130" i="13" s="1"/>
  <c r="T131" i="13"/>
  <c r="U131" i="13" s="1"/>
  <c r="T30" i="9"/>
  <c r="U30" i="9" s="1"/>
  <c r="T128" i="10"/>
  <c r="U128" i="10" s="1"/>
  <c r="T99" i="10"/>
  <c r="U99" i="10" s="1"/>
  <c r="T68" i="12"/>
  <c r="U68" i="12" s="1"/>
  <c r="T65" i="12"/>
  <c r="U65" i="12" s="1"/>
  <c r="T120" i="12"/>
  <c r="U120" i="12" s="1"/>
  <c r="T104" i="12"/>
  <c r="U104" i="12" s="1"/>
  <c r="T15" i="12"/>
  <c r="U15" i="12" s="1"/>
  <c r="T14" i="12"/>
  <c r="K78" i="10"/>
  <c r="L78" i="10" s="1"/>
  <c r="K79" i="10"/>
  <c r="L79" i="10" s="1"/>
  <c r="K114" i="10"/>
  <c r="L114" i="10" s="1"/>
  <c r="T102" i="9"/>
  <c r="U102" i="9" s="1"/>
  <c r="T42" i="9"/>
  <c r="U42" i="9" s="1"/>
  <c r="T54" i="7"/>
  <c r="U54" i="7" s="1"/>
  <c r="T33" i="7"/>
  <c r="U33" i="7" s="1"/>
  <c r="T117" i="7"/>
  <c r="U117" i="7" s="1"/>
  <c r="T76" i="7"/>
  <c r="U76" i="7" s="1"/>
  <c r="T90" i="7"/>
  <c r="U90" i="7" s="1"/>
  <c r="T42" i="7"/>
  <c r="U42" i="7" s="1"/>
  <c r="T104" i="7"/>
  <c r="U104" i="7" s="1"/>
  <c r="T47" i="7"/>
  <c r="U47" i="7" s="1"/>
  <c r="T120" i="7"/>
  <c r="U120" i="7" s="1"/>
  <c r="T60" i="7"/>
  <c r="U60" i="7" s="1"/>
  <c r="T32" i="7"/>
  <c r="U32" i="7" s="1"/>
  <c r="T79" i="7"/>
  <c r="U79" i="7" s="1"/>
  <c r="T48" i="7"/>
  <c r="U48" i="7" s="1"/>
  <c r="T71" i="7"/>
  <c r="U71" i="7" s="1"/>
  <c r="T27" i="7"/>
  <c r="U27" i="7" s="1"/>
  <c r="T18" i="7"/>
  <c r="U18" i="7" s="1"/>
  <c r="T67" i="7"/>
  <c r="U67" i="7" s="1"/>
  <c r="T86" i="7"/>
  <c r="U86" i="7" s="1"/>
  <c r="T58" i="7"/>
  <c r="U58" i="7" s="1"/>
  <c r="T24" i="7"/>
  <c r="U24" i="7" s="1"/>
  <c r="T63" i="7"/>
  <c r="U63" i="7" s="1"/>
  <c r="T73" i="7"/>
  <c r="U73" i="7" s="1"/>
  <c r="T111" i="7"/>
  <c r="U111" i="7" s="1"/>
  <c r="K58" i="10"/>
  <c r="L58" i="10" s="1"/>
  <c r="K41" i="10"/>
  <c r="L41" i="10" s="1"/>
  <c r="T43" i="9"/>
  <c r="U43" i="9" s="1"/>
  <c r="T30" i="10"/>
  <c r="U30" i="10" s="1"/>
  <c r="T120" i="13"/>
  <c r="U120" i="13" s="1"/>
  <c r="T74" i="12"/>
  <c r="U74" i="12" s="1"/>
  <c r="T27" i="12"/>
  <c r="U27" i="12" s="1"/>
  <c r="T39" i="13"/>
  <c r="U39" i="13" s="1"/>
  <c r="T46" i="13"/>
  <c r="U46" i="13" s="1"/>
  <c r="T89" i="13"/>
  <c r="U89" i="13" s="1"/>
  <c r="T42" i="12"/>
  <c r="U42" i="12" s="1"/>
  <c r="T38" i="12"/>
  <c r="U38" i="12" s="1"/>
  <c r="T58" i="12"/>
  <c r="U58" i="12" s="1"/>
  <c r="T48" i="12"/>
  <c r="U48" i="12" s="1"/>
  <c r="T56" i="12"/>
  <c r="U56" i="12" s="1"/>
  <c r="T53" i="12"/>
  <c r="U53" i="12" s="1"/>
  <c r="T75" i="12"/>
  <c r="U75" i="12" s="1"/>
  <c r="K63" i="10"/>
  <c r="L63" i="10" s="1"/>
  <c r="K88" i="10"/>
  <c r="L88" i="10" s="1"/>
  <c r="K38" i="10"/>
  <c r="L38" i="10" s="1"/>
  <c r="K43" i="10"/>
  <c r="L43" i="10" s="1"/>
  <c r="T100" i="10"/>
  <c r="U100" i="10" s="1"/>
  <c r="T103" i="13"/>
  <c r="U103" i="13" s="1"/>
  <c r="T26" i="12"/>
  <c r="U26" i="12" s="1"/>
  <c r="T97" i="12"/>
  <c r="U97" i="12" s="1"/>
  <c r="T55" i="9"/>
  <c r="U55" i="9" s="1"/>
  <c r="T81" i="9"/>
  <c r="U81" i="9" s="1"/>
  <c r="K44" i="10"/>
  <c r="L44" i="10" s="1"/>
  <c r="K46" i="10"/>
  <c r="L46" i="10" s="1"/>
  <c r="K53" i="10"/>
  <c r="L53" i="10" s="1"/>
  <c r="K110" i="10"/>
  <c r="L110" i="10" s="1"/>
  <c r="T99" i="13"/>
  <c r="U99" i="13" s="1"/>
  <c r="T98" i="13"/>
  <c r="U98" i="13" s="1"/>
  <c r="T116" i="9"/>
  <c r="U116" i="9" s="1"/>
  <c r="T91" i="13"/>
  <c r="U91" i="13" s="1"/>
  <c r="T77" i="9"/>
  <c r="U77" i="9" s="1"/>
  <c r="T104" i="9"/>
  <c r="U104" i="9" s="1"/>
  <c r="T33" i="9"/>
  <c r="U33" i="9" s="1"/>
  <c r="T64" i="10"/>
  <c r="U64" i="10" s="1"/>
  <c r="B88" i="5" s="1"/>
  <c r="D21" i="5" s="1"/>
  <c r="T61" i="12"/>
  <c r="U61" i="12" s="1"/>
  <c r="T120" i="9"/>
  <c r="U120" i="9" s="1"/>
  <c r="T117" i="12"/>
  <c r="U117" i="12" s="1"/>
  <c r="T72" i="13"/>
  <c r="U72" i="13" s="1"/>
  <c r="T123" i="10"/>
  <c r="U123" i="10" s="1"/>
  <c r="T67" i="13"/>
  <c r="U67" i="13" s="1"/>
  <c r="T93" i="13"/>
  <c r="U93" i="13" s="1"/>
  <c r="T113" i="13"/>
  <c r="U113" i="13" s="1"/>
  <c r="K85" i="10"/>
  <c r="L85" i="10" s="1"/>
  <c r="T73" i="13"/>
  <c r="U73" i="13" s="1"/>
  <c r="T42" i="10"/>
  <c r="U42" i="10" s="1"/>
  <c r="T101" i="7"/>
  <c r="U101" i="7" s="1"/>
  <c r="T18" i="9"/>
  <c r="U18" i="9" s="1"/>
  <c r="T83" i="10"/>
  <c r="U83" i="10" s="1"/>
  <c r="B35" i="2" s="1"/>
  <c r="T97" i="7"/>
  <c r="U97" i="7" s="1"/>
  <c r="T33" i="10"/>
  <c r="U33" i="10" s="1"/>
  <c r="F13" i="3"/>
  <c r="T81" i="7"/>
  <c r="U81" i="7" s="1"/>
  <c r="T82" i="7"/>
  <c r="U82" i="7" s="1"/>
  <c r="T61" i="7"/>
  <c r="U61" i="7" s="1"/>
  <c r="T53" i="7"/>
  <c r="U53" i="7" s="1"/>
  <c r="T51" i="7"/>
  <c r="U51" i="7" s="1"/>
  <c r="T69" i="7"/>
  <c r="U69" i="7" s="1"/>
  <c r="T50" i="7"/>
  <c r="U50" i="7" s="1"/>
  <c r="T124" i="7"/>
  <c r="U124" i="7" s="1"/>
  <c r="T125" i="7"/>
  <c r="U125" i="7" s="1"/>
  <c r="T61" i="10"/>
  <c r="U61" i="10" s="1"/>
  <c r="T21" i="9"/>
  <c r="U21" i="9" s="1"/>
  <c r="T32" i="10"/>
  <c r="U32" i="10" s="1"/>
  <c r="T100" i="9"/>
  <c r="U100" i="9" s="1"/>
  <c r="T42" i="13"/>
  <c r="U42" i="13" s="1"/>
  <c r="F13" i="1"/>
  <c r="D15" i="1"/>
  <c r="T79" i="12"/>
  <c r="U79" i="12" s="1"/>
  <c r="T109" i="10"/>
  <c r="U109" i="10" s="1"/>
  <c r="T51" i="9"/>
  <c r="U51" i="9" s="1"/>
  <c r="K51" i="10"/>
  <c r="L51" i="10" s="1"/>
  <c r="T107" i="9"/>
  <c r="U107" i="9" s="1"/>
  <c r="T74" i="9"/>
  <c r="U74" i="9" s="1"/>
  <c r="G899" i="1" s="1"/>
  <c r="I901" i="1" s="1"/>
  <c r="K901" i="1" s="1"/>
  <c r="T113" i="10"/>
  <c r="U113" i="10" s="1"/>
  <c r="T62" i="12"/>
  <c r="U62" i="12" s="1"/>
  <c r="T48" i="13"/>
  <c r="U48" i="13" s="1"/>
  <c r="T105" i="10"/>
  <c r="U105" i="10" s="1"/>
  <c r="T20" i="9"/>
  <c r="U20" i="9" s="1"/>
  <c r="T37" i="10"/>
  <c r="U37" i="10" s="1"/>
  <c r="T68" i="7"/>
  <c r="U68" i="7" s="1"/>
  <c r="T34" i="12"/>
  <c r="U34" i="12" s="1"/>
  <c r="T68" i="9"/>
  <c r="U68" i="9" s="1"/>
  <c r="T51" i="10"/>
  <c r="U51" i="10" s="1"/>
  <c r="T61" i="9"/>
  <c r="U61" i="9" s="1"/>
  <c r="K35" i="10"/>
  <c r="L35" i="10" s="1"/>
  <c r="T27" i="9"/>
  <c r="U27" i="9" s="1"/>
  <c r="T48" i="9"/>
  <c r="U48" i="9" s="1"/>
  <c r="T62" i="9"/>
  <c r="U62" i="9" s="1"/>
  <c r="T62" i="10"/>
  <c r="U62" i="10" s="1"/>
  <c r="T37" i="13"/>
  <c r="U37" i="13" s="1"/>
  <c r="T86" i="10"/>
  <c r="U86" i="10" s="1"/>
  <c r="T127" i="10"/>
  <c r="U127" i="10" s="1"/>
  <c r="T75" i="10"/>
  <c r="U75" i="10" s="1"/>
  <c r="T71" i="10"/>
  <c r="U71" i="10" s="1"/>
  <c r="T72" i="10"/>
  <c r="U72" i="10" s="1"/>
  <c r="T73" i="10"/>
  <c r="U73" i="10" s="1"/>
  <c r="T74" i="10"/>
  <c r="U74" i="10" s="1"/>
  <c r="T70" i="10"/>
  <c r="U70" i="10" s="1"/>
  <c r="T104" i="10"/>
  <c r="U104" i="10" s="1"/>
  <c r="T89" i="9"/>
  <c r="U89" i="9" s="1"/>
  <c r="T35" i="7"/>
  <c r="U35" i="7" s="1"/>
  <c r="T58" i="9"/>
  <c r="U58" i="9" s="1"/>
  <c r="T89" i="10"/>
  <c r="U89" i="10" s="1"/>
  <c r="T71" i="12"/>
  <c r="U71" i="12" s="1"/>
  <c r="T66" i="12"/>
  <c r="U66" i="12" s="1"/>
  <c r="T63" i="12"/>
  <c r="U63" i="12" s="1"/>
  <c r="T100" i="12"/>
  <c r="U100" i="12" s="1"/>
  <c r="T24" i="12"/>
  <c r="U24" i="12" s="1"/>
  <c r="K80" i="10"/>
  <c r="L80" i="10" s="1"/>
  <c r="K82" i="10"/>
  <c r="L82" i="10" s="1"/>
  <c r="F13" i="2"/>
  <c r="D15" i="2"/>
  <c r="D38" i="2"/>
  <c r="F38" i="2" s="1"/>
  <c r="T93" i="7"/>
  <c r="U93" i="7" s="1"/>
  <c r="K30" i="10"/>
  <c r="L30" i="10" s="1"/>
  <c r="T71" i="9"/>
  <c r="U71" i="9" s="1"/>
  <c r="T70" i="9"/>
  <c r="U70" i="9" s="1"/>
  <c r="T87" i="7"/>
  <c r="U87" i="7" s="1"/>
  <c r="T110" i="7"/>
  <c r="U110" i="7" s="1"/>
  <c r="T49" i="7"/>
  <c r="U49" i="7" s="1"/>
  <c r="T102" i="7"/>
  <c r="U102" i="7" s="1"/>
  <c r="T21" i="7"/>
  <c r="U21" i="7" s="1"/>
  <c r="T105" i="7"/>
  <c r="U105" i="7" s="1"/>
  <c r="T19" i="7"/>
  <c r="U19" i="7" s="1"/>
  <c r="T91" i="7"/>
  <c r="U91" i="7" s="1"/>
  <c r="T62" i="7"/>
  <c r="U62" i="7" s="1"/>
  <c r="T38" i="7"/>
  <c r="U38" i="7" s="1"/>
  <c r="T83" i="7"/>
  <c r="U83" i="7" s="1"/>
  <c r="T95" i="7"/>
  <c r="U95" i="7" s="1"/>
  <c r="T59" i="7"/>
  <c r="U59" i="7" s="1"/>
  <c r="T66" i="7"/>
  <c r="U66" i="7" s="1"/>
  <c r="T28" i="7"/>
  <c r="U28" i="7" s="1"/>
  <c r="T39" i="7"/>
  <c r="U39" i="7" s="1"/>
  <c r="T115" i="7"/>
  <c r="U115" i="7" s="1"/>
  <c r="T45" i="7"/>
  <c r="U45" i="7" s="1"/>
  <c r="T112" i="7"/>
  <c r="U112" i="7" s="1"/>
  <c r="T96" i="7"/>
  <c r="U96" i="7" s="1"/>
  <c r="T44" i="7"/>
  <c r="U44" i="7" s="1"/>
  <c r="T31" i="7"/>
  <c r="U31" i="7" s="1"/>
  <c r="T129" i="7"/>
  <c r="U129" i="7" s="1"/>
  <c r="T116" i="7"/>
  <c r="U116" i="7" s="1"/>
  <c r="T131" i="7"/>
  <c r="U131" i="7" s="1"/>
  <c r="T127" i="7"/>
  <c r="U127" i="7" s="1"/>
  <c r="T40" i="9"/>
  <c r="U40" i="9" s="1"/>
  <c r="T50" i="9"/>
  <c r="U50" i="9" s="1"/>
  <c r="T38" i="9"/>
  <c r="U38" i="9" s="1"/>
  <c r="T93" i="10"/>
  <c r="U93" i="10" s="1"/>
  <c r="T77" i="10"/>
  <c r="U77" i="10" s="1"/>
  <c r="T29" i="10"/>
  <c r="U29" i="10" s="1"/>
  <c r="T104" i="13"/>
  <c r="U104" i="13" s="1"/>
  <c r="T107" i="10"/>
  <c r="U107" i="10" s="1"/>
  <c r="T24" i="10"/>
  <c r="U24" i="10" s="1"/>
  <c r="T19" i="10"/>
  <c r="U19" i="10" s="1"/>
  <c r="T41" i="13"/>
  <c r="U41" i="13" s="1"/>
  <c r="T129" i="13"/>
  <c r="U129" i="13" s="1"/>
  <c r="T96" i="12"/>
  <c r="U96" i="12" s="1"/>
  <c r="T45" i="12"/>
  <c r="U45" i="12" s="1"/>
  <c r="T39" i="12"/>
  <c r="U39" i="12" s="1"/>
  <c r="T43" i="12"/>
  <c r="U43" i="12" s="1"/>
  <c r="T55" i="12"/>
  <c r="U55" i="12" s="1"/>
  <c r="T41" i="12"/>
  <c r="U41" i="12" s="1"/>
  <c r="T54" i="12"/>
  <c r="U54" i="12" s="1"/>
  <c r="T106" i="12"/>
  <c r="U106" i="12" s="1"/>
  <c r="T77" i="12"/>
  <c r="U77" i="12" s="1"/>
  <c r="T112" i="9"/>
  <c r="U112" i="9" s="1"/>
  <c r="T80" i="12"/>
  <c r="U80" i="12" s="1"/>
  <c r="T56" i="13"/>
  <c r="U56" i="13" s="1"/>
  <c r="K62" i="10"/>
  <c r="L62" i="10" s="1"/>
  <c r="K95" i="10"/>
  <c r="L95" i="10" s="1"/>
  <c r="K90" i="10"/>
  <c r="L90" i="10" s="1"/>
  <c r="K42" i="10"/>
  <c r="L42" i="10" s="1"/>
  <c r="K108" i="10"/>
  <c r="L108" i="10" s="1"/>
  <c r="T54" i="10"/>
  <c r="U54" i="10" s="1"/>
  <c r="T111" i="13"/>
  <c r="U111" i="13" s="1"/>
  <c r="T58" i="13"/>
  <c r="U58" i="13" s="1"/>
  <c r="T56" i="9"/>
  <c r="U56" i="9" s="1"/>
  <c r="T80" i="9"/>
  <c r="U80" i="9" s="1"/>
  <c r="T80" i="13"/>
  <c r="U80" i="13" s="1"/>
  <c r="K50" i="10"/>
  <c r="L50" i="10" s="1"/>
  <c r="K54" i="10"/>
  <c r="L54" i="10" s="1"/>
  <c r="K118" i="10"/>
  <c r="L118" i="10" s="1"/>
  <c r="K92" i="10"/>
  <c r="L92" i="10" s="1"/>
  <c r="K124" i="10"/>
  <c r="L124" i="10" s="1"/>
  <c r="T85" i="9"/>
  <c r="U85" i="9" s="1"/>
  <c r="T86" i="12"/>
  <c r="U86" i="12" s="1"/>
  <c r="K109" i="10"/>
  <c r="L109" i="10" s="1"/>
  <c r="T105" i="9"/>
  <c r="U105" i="9" s="1"/>
  <c r="T102" i="13"/>
  <c r="U102" i="13" s="1"/>
  <c r="T26" i="9"/>
  <c r="U26" i="9" s="1"/>
  <c r="T121" i="10"/>
  <c r="U121" i="10" s="1"/>
  <c r="T20" i="10"/>
  <c r="U20" i="10" s="1"/>
  <c r="T16" i="10"/>
  <c r="U16" i="10" s="1"/>
  <c r="T61" i="13"/>
  <c r="U61" i="13" s="1"/>
  <c r="T119" i="12"/>
  <c r="U119" i="12" s="1"/>
  <c r="T28" i="10"/>
  <c r="U28" i="10" s="1"/>
  <c r="K31" i="13"/>
  <c r="L31" i="13" s="1"/>
  <c r="K32" i="13"/>
  <c r="L32" i="13" s="1"/>
  <c r="T81" i="13"/>
  <c r="U81" i="13" s="1"/>
  <c r="T39" i="9"/>
  <c r="U39" i="9" s="1"/>
  <c r="T51" i="13"/>
  <c r="U51" i="13" s="1"/>
  <c r="K87" i="10"/>
  <c r="L87" i="10" s="1"/>
  <c r="T81" i="12"/>
  <c r="U81" i="12" s="1"/>
  <c r="T36" i="10"/>
  <c r="U36" i="10" s="1"/>
  <c r="T50" i="10"/>
  <c r="U50" i="10" s="1"/>
  <c r="T101" i="9"/>
  <c r="U101" i="9" s="1"/>
  <c r="T78" i="9"/>
  <c r="U78" i="9" s="1"/>
  <c r="T68" i="10"/>
  <c r="U68" i="10" s="1"/>
  <c r="T38" i="13"/>
  <c r="U38" i="13" s="1"/>
  <c r="T79" i="9"/>
  <c r="U79" i="9" s="1"/>
  <c r="T107" i="7"/>
  <c r="U107" i="7" s="1"/>
  <c r="T106" i="7"/>
  <c r="U106" i="7" s="1"/>
  <c r="T74" i="7"/>
  <c r="U74" i="7" s="1"/>
  <c r="T34" i="7"/>
  <c r="U34" i="7" s="1"/>
  <c r="T36" i="7"/>
  <c r="U36" i="7" s="1"/>
  <c r="T118" i="7"/>
  <c r="U118" i="7" s="1"/>
  <c r="T43" i="7"/>
  <c r="U43" i="7" s="1"/>
  <c r="T122" i="7"/>
  <c r="U122" i="7" s="1"/>
  <c r="T126" i="9"/>
  <c r="U126" i="9" s="1"/>
  <c r="T127" i="9"/>
  <c r="U127" i="9" s="1"/>
  <c r="T46" i="9"/>
  <c r="U46" i="9" s="1"/>
  <c r="T55" i="13"/>
  <c r="U55" i="13" s="1"/>
  <c r="K30" i="13"/>
  <c r="L30" i="13" s="1"/>
  <c r="K26" i="13"/>
  <c r="L26" i="13" s="1"/>
  <c r="K29" i="13"/>
  <c r="L29" i="13" s="1"/>
  <c r="K28" i="13"/>
  <c r="L28" i="13" s="1"/>
  <c r="K27" i="13"/>
  <c r="L27" i="13" s="1"/>
  <c r="K24" i="13"/>
  <c r="L24" i="13" s="1"/>
  <c r="K17" i="13"/>
  <c r="L17" i="13" s="1"/>
  <c r="K18" i="13"/>
  <c r="L18" i="13" s="1"/>
  <c r="K21" i="13"/>
  <c r="L21" i="13" s="1"/>
  <c r="K22" i="13"/>
  <c r="L22" i="13" s="1"/>
  <c r="K23" i="13"/>
  <c r="L23" i="13" s="1"/>
  <c r="K20" i="13"/>
  <c r="L20" i="13" s="1"/>
  <c r="K25" i="13"/>
  <c r="L25" i="13" s="1"/>
  <c r="K19" i="13"/>
  <c r="L19" i="13" s="1"/>
  <c r="T74" i="13"/>
  <c r="U74" i="13" s="1"/>
  <c r="T115" i="9"/>
  <c r="U115" i="9" s="1"/>
  <c r="T113" i="9"/>
  <c r="U113" i="9" s="1"/>
  <c r="T114" i="9"/>
  <c r="U114" i="9" s="1"/>
  <c r="T17" i="10"/>
  <c r="U17" i="10" s="1"/>
  <c r="T99" i="7"/>
  <c r="U99" i="7" s="1"/>
  <c r="F13" i="5"/>
  <c r="T93" i="9"/>
  <c r="U93" i="9" s="1"/>
  <c r="T65" i="13"/>
  <c r="U65" i="13" s="1"/>
  <c r="T40" i="10"/>
  <c r="U40" i="10" s="1"/>
  <c r="T70" i="13"/>
  <c r="U70" i="13" s="1"/>
  <c r="T23" i="10"/>
  <c r="U23" i="10" s="1"/>
  <c r="T73" i="9"/>
  <c r="U73" i="9" s="1"/>
  <c r="T99" i="12"/>
  <c r="U99" i="12" s="1"/>
  <c r="T57" i="9"/>
  <c r="U57" i="9" s="1"/>
  <c r="T71" i="13"/>
  <c r="U71" i="13" s="1"/>
  <c r="T43" i="10"/>
  <c r="U43" i="10" s="1"/>
  <c r="K29" i="10"/>
  <c r="L29" i="10" s="1"/>
  <c r="T32" i="12"/>
  <c r="U32" i="12" s="1"/>
  <c r="T57" i="13"/>
  <c r="U57" i="13" s="1"/>
  <c r="T69" i="9"/>
  <c r="U69" i="9" s="1"/>
  <c r="T28" i="9"/>
  <c r="U28" i="9" s="1"/>
  <c r="T63" i="10"/>
  <c r="U63" i="10" s="1"/>
  <c r="K73" i="10"/>
  <c r="L73" i="10" s="1"/>
  <c r="K75" i="10"/>
  <c r="L75" i="10" s="1"/>
  <c r="K72" i="10"/>
  <c r="L72" i="10" s="1"/>
  <c r="K74" i="10"/>
  <c r="L74" i="10" s="1"/>
  <c r="K71" i="10"/>
  <c r="L71" i="10" s="1"/>
  <c r="K70" i="10"/>
  <c r="L70" i="10" s="1"/>
  <c r="K67" i="10"/>
  <c r="L67" i="10" s="1"/>
  <c r="K68" i="10"/>
  <c r="L68" i="10" s="1"/>
  <c r="K69" i="10"/>
  <c r="L69" i="10" s="1"/>
  <c r="K66" i="10"/>
  <c r="L66" i="10" s="1"/>
  <c r="K65" i="10"/>
  <c r="L65" i="10" s="1"/>
  <c r="T90" i="9"/>
  <c r="U90" i="9" s="1"/>
  <c r="T38" i="10"/>
  <c r="U38" i="10" s="1"/>
  <c r="T52" i="10"/>
  <c r="U52" i="10" s="1"/>
  <c r="T119" i="9"/>
  <c r="U119" i="9" s="1"/>
  <c r="T29" i="9"/>
  <c r="U29" i="9" s="1"/>
  <c r="T88" i="10"/>
  <c r="U88" i="10" s="1"/>
  <c r="T25" i="10"/>
  <c r="U25" i="10" s="1"/>
  <c r="T70" i="12"/>
  <c r="U70" i="12" s="1"/>
  <c r="T67" i="12"/>
  <c r="U67" i="12" s="1"/>
  <c r="T50" i="13"/>
  <c r="U50" i="13" s="1"/>
  <c r="T102" i="12"/>
  <c r="U102" i="12" s="1"/>
  <c r="T25" i="12"/>
  <c r="U25" i="12" s="1"/>
  <c r="K81" i="10"/>
  <c r="L81" i="10" s="1"/>
  <c r="K77" i="10"/>
  <c r="L77" i="10" s="1"/>
  <c r="T110" i="12"/>
  <c r="U110" i="12" s="1"/>
  <c r="T23" i="9"/>
  <c r="U23" i="9" s="1"/>
  <c r="K32" i="10"/>
  <c r="L32" i="10" s="1"/>
  <c r="T65" i="9"/>
  <c r="U65" i="9" s="1"/>
  <c r="T132" i="7"/>
  <c r="U132" i="7" s="1"/>
  <c r="T57" i="7"/>
  <c r="U57" i="7" s="1"/>
  <c r="T15" i="7"/>
  <c r="U15" i="7" s="1"/>
  <c r="T14" i="7"/>
  <c r="T64" i="7"/>
  <c r="U64" i="7" s="1"/>
  <c r="B1073" i="4" s="1"/>
  <c r="D21" i="4" s="1"/>
  <c r="T92" i="7"/>
  <c r="U92" i="7" s="1"/>
  <c r="T85" i="7"/>
  <c r="U85" i="7" s="1"/>
  <c r="T37" i="7"/>
  <c r="U37" i="7" s="1"/>
  <c r="T80" i="7"/>
  <c r="U80" i="7" s="1"/>
  <c r="T23" i="7"/>
  <c r="U23" i="7" s="1"/>
  <c r="T78" i="7"/>
  <c r="U78" i="7" s="1"/>
  <c r="T46" i="7"/>
  <c r="U46" i="7" s="1"/>
  <c r="T114" i="7"/>
  <c r="U114" i="7" s="1"/>
  <c r="T56" i="7"/>
  <c r="U56" i="7" s="1"/>
  <c r="T25" i="7"/>
  <c r="U25" i="7" s="1"/>
  <c r="T98" i="7"/>
  <c r="U98" i="7" s="1"/>
  <c r="T26" i="7"/>
  <c r="U26" i="7" s="1"/>
  <c r="T29" i="7"/>
  <c r="U29" i="7" s="1"/>
  <c r="T77" i="7"/>
  <c r="U77" i="7" s="1"/>
  <c r="T72" i="7"/>
  <c r="U72" i="7" s="1"/>
  <c r="T40" i="7"/>
  <c r="U40" i="7" s="1"/>
  <c r="T17" i="7"/>
  <c r="U17" i="7" s="1"/>
  <c r="T20" i="7"/>
  <c r="U20" i="7" s="1"/>
  <c r="T84" i="7"/>
  <c r="U84" i="7" s="1"/>
  <c r="T108" i="7"/>
  <c r="U108" i="7" s="1"/>
  <c r="T119" i="7"/>
  <c r="U119" i="7" s="1"/>
  <c r="T63" i="9"/>
  <c r="U63" i="9" s="1"/>
  <c r="T64" i="9"/>
  <c r="U64" i="9" s="1"/>
  <c r="B1212" i="3" s="1"/>
  <c r="D21" i="3" s="1"/>
  <c r="T72" i="9"/>
  <c r="U72" i="9" s="1"/>
  <c r="T44" i="9"/>
  <c r="U44" i="9" s="1"/>
  <c r="T130" i="10"/>
  <c r="U130" i="10" s="1"/>
  <c r="T31" i="10"/>
  <c r="U31" i="10" s="1"/>
  <c r="T123" i="13"/>
  <c r="U123" i="13" s="1"/>
  <c r="T114" i="10"/>
  <c r="U114" i="10" s="1"/>
  <c r="T35" i="10"/>
  <c r="U35" i="10" s="1"/>
  <c r="T45" i="13"/>
  <c r="U45" i="13" s="1"/>
  <c r="T43" i="13"/>
  <c r="U43" i="13" s="1"/>
  <c r="T90" i="13"/>
  <c r="U90" i="13" s="1"/>
  <c r="T50" i="12"/>
  <c r="U50" i="12" s="1"/>
  <c r="T52" i="12"/>
  <c r="U52" i="12" s="1"/>
  <c r="T57" i="12"/>
  <c r="U57" i="12" s="1"/>
  <c r="T59" i="12"/>
  <c r="U59" i="12" s="1"/>
  <c r="T51" i="12"/>
  <c r="U51" i="12" s="1"/>
  <c r="T37" i="12"/>
  <c r="U37" i="12" s="1"/>
  <c r="T105" i="12"/>
  <c r="U105" i="12" s="1"/>
  <c r="T78" i="12"/>
  <c r="U78" i="12" s="1"/>
  <c r="T121" i="12"/>
  <c r="U121" i="12" s="1"/>
  <c r="K64" i="10"/>
  <c r="L64" i="10" s="1"/>
  <c r="D14" i="5" s="1"/>
  <c r="F14" i="5" s="1"/>
  <c r="K105" i="10"/>
  <c r="L105" i="10" s="1"/>
  <c r="K89" i="10"/>
  <c r="L89" i="10" s="1"/>
  <c r="K37" i="10"/>
  <c r="L37" i="10" s="1"/>
  <c r="K117" i="10"/>
  <c r="L117" i="10" s="1"/>
  <c r="T27" i="10"/>
  <c r="U27" i="10" s="1"/>
  <c r="K96" i="10"/>
  <c r="L96" i="10" s="1"/>
  <c r="T116" i="12"/>
  <c r="U116" i="12" s="1"/>
  <c r="T54" i="9"/>
  <c r="U54" i="9" s="1"/>
  <c r="K48" i="10"/>
  <c r="L48" i="10" s="1"/>
  <c r="K52" i="10"/>
  <c r="L52" i="10" s="1"/>
  <c r="K47" i="10"/>
  <c r="L47" i="10" s="1"/>
  <c r="K91" i="10"/>
  <c r="L91" i="10" s="1"/>
  <c r="K121" i="10"/>
  <c r="L121" i="10" s="1"/>
  <c r="T83" i="9"/>
  <c r="U83" i="9" s="1"/>
  <c r="T84" i="9"/>
  <c r="U84" i="9" s="1"/>
  <c r="T87" i="12"/>
  <c r="U87" i="12" s="1"/>
  <c r="T102" i="10"/>
  <c r="U102" i="10" s="1"/>
  <c r="K31" i="10"/>
  <c r="L31" i="10" s="1"/>
  <c r="T106" i="9"/>
  <c r="U106" i="9" s="1"/>
  <c r="T45" i="9"/>
  <c r="U45" i="9" s="1"/>
  <c r="T96" i="9"/>
  <c r="U96" i="9" s="1"/>
  <c r="T122" i="10"/>
  <c r="U122" i="10" s="1"/>
  <c r="T22" i="10"/>
  <c r="U22" i="10" s="1"/>
  <c r="T66" i="13"/>
  <c r="U66" i="13" s="1"/>
  <c r="T62" i="13"/>
  <c r="U62" i="13" s="1"/>
  <c r="T118" i="12"/>
  <c r="U118" i="12" s="1"/>
  <c r="T85" i="10"/>
  <c r="U85" i="10" s="1"/>
  <c r="T47" i="10"/>
  <c r="U47" i="10" s="1"/>
  <c r="T26" i="10"/>
  <c r="U26" i="10" s="1"/>
  <c r="T94" i="10"/>
  <c r="U94" i="10" s="1"/>
  <c r="K123" i="10"/>
  <c r="L123" i="10" s="1"/>
  <c r="K84" i="10"/>
  <c r="L84" i="10" s="1"/>
  <c r="T82" i="12"/>
  <c r="U82" i="12" s="1"/>
  <c r="T111" i="12"/>
  <c r="U111" i="12" s="1"/>
  <c r="F21" i="4" l="1"/>
  <c r="D24" i="4"/>
  <c r="F21" i="3"/>
  <c r="D24" i="3"/>
  <c r="D20" i="5"/>
  <c r="D20" i="3"/>
  <c r="D24" i="5"/>
  <c r="F21" i="5"/>
  <c r="D20" i="4"/>
  <c r="D23" i="3" l="1"/>
  <c r="F20" i="3"/>
  <c r="D23" i="4"/>
  <c r="F20" i="4"/>
  <c r="D23" i="5"/>
  <c r="F20" i="5"/>
</calcChain>
</file>

<file path=xl/comments1.xml><?xml version="1.0" encoding="utf-8"?>
<comments xmlns="http://schemas.openxmlformats.org/spreadsheetml/2006/main">
  <authors>
    <author>Plaga</author>
  </authors>
  <commentList>
    <comment ref="D9" authorId="0">
      <text>
        <r>
          <rPr>
            <sz val="8"/>
            <color indexed="81"/>
            <rFont val="Tahoma"/>
            <family val="2"/>
          </rPr>
          <t xml:space="preserve">vorschüssig bzw. nachschüssig </t>
        </r>
      </text>
    </comment>
    <comment ref="E13" authorId="0">
      <text>
        <r>
          <rPr>
            <sz val="8"/>
            <color indexed="81"/>
            <rFont val="Tahoma"/>
            <family val="2"/>
          </rPr>
          <t>Korrekturfaktor gilt ebenfalls für Leibrente Mann bzw. Frau</t>
        </r>
      </text>
    </comment>
  </commentList>
</comments>
</file>

<file path=xl/comments2.xml><?xml version="1.0" encoding="utf-8"?>
<comments xmlns="http://schemas.openxmlformats.org/spreadsheetml/2006/main">
  <authors>
    <author>Plaga</author>
  </authors>
  <commentList>
    <comment ref="D9" authorId="0">
      <text>
        <r>
          <rPr>
            <sz val="8"/>
            <color indexed="81"/>
            <rFont val="Tahoma"/>
            <family val="2"/>
          </rPr>
          <t xml:space="preserve">vorschüssig bzw. nachschüssig </t>
        </r>
      </text>
    </comment>
    <comment ref="E13" authorId="0">
      <text>
        <r>
          <rPr>
            <sz val="8"/>
            <color indexed="81"/>
            <rFont val="Tahoma"/>
            <family val="2"/>
          </rPr>
          <t>Korrekturfaktor gilt ebenfalls für Leibrente Mann bzw. Frau</t>
        </r>
      </text>
    </comment>
  </commentList>
</comments>
</file>

<file path=xl/comments3.xml><?xml version="1.0" encoding="utf-8"?>
<comments xmlns="http://schemas.openxmlformats.org/spreadsheetml/2006/main">
  <authors>
    <author>Plaga</author>
  </authors>
  <commentList>
    <comment ref="D9" authorId="0">
      <text>
        <r>
          <rPr>
            <sz val="8"/>
            <color indexed="81"/>
            <rFont val="Tahoma"/>
            <family val="2"/>
          </rPr>
          <t xml:space="preserve">vorschüssig bzw. nachschüssig </t>
        </r>
      </text>
    </comment>
    <comment ref="E13" authorId="0">
      <text>
        <r>
          <rPr>
            <sz val="8"/>
            <color indexed="81"/>
            <rFont val="Tahoma"/>
            <family val="2"/>
          </rPr>
          <t>Korrekturfaktor gilt ebenfalls für Leibrente Mann bzw. Frau</t>
        </r>
      </text>
    </comment>
  </commentList>
</comments>
</file>

<file path=xl/comments4.xml><?xml version="1.0" encoding="utf-8"?>
<comments xmlns="http://schemas.openxmlformats.org/spreadsheetml/2006/main">
  <authors>
    <author>Plaga</author>
  </authors>
  <commentList>
    <comment ref="E13" authorId="0">
      <text>
        <r>
          <rPr>
            <sz val="8"/>
            <color indexed="81"/>
            <rFont val="Tahoma"/>
            <family val="2"/>
          </rPr>
          <t>Korrekturfaktor gilt ebenfalls für Leibrente Mann bzw. Frau</t>
        </r>
      </text>
    </comment>
  </commentList>
</comments>
</file>

<file path=xl/sharedStrings.xml><?xml version="1.0" encoding="utf-8"?>
<sst xmlns="http://schemas.openxmlformats.org/spreadsheetml/2006/main" count="234" uniqueCount="60">
  <si>
    <t>Frauen</t>
  </si>
  <si>
    <t>Männer</t>
  </si>
  <si>
    <t>Alter x</t>
  </si>
  <si>
    <t>Zinssatz</t>
  </si>
  <si>
    <t>Alter des Mannes</t>
  </si>
  <si>
    <t>Alter der Frau</t>
  </si>
  <si>
    <t>Mann Alter</t>
  </si>
  <si>
    <t>Frau Alter</t>
  </si>
  <si>
    <t>Disk</t>
  </si>
  <si>
    <t>y</t>
  </si>
  <si>
    <t>dy</t>
  </si>
  <si>
    <t>dx</t>
  </si>
  <si>
    <t>Faktor</t>
  </si>
  <si>
    <t>x</t>
  </si>
  <si>
    <t>Differenz</t>
  </si>
  <si>
    <t>vorschüssig</t>
  </si>
  <si>
    <t>dxy (Funktionsbestandteil)</t>
  </si>
  <si>
    <t>Nachschüssig</t>
  </si>
  <si>
    <t>Vorschüssig</t>
  </si>
  <si>
    <t>nachschüssig</t>
  </si>
  <si>
    <t>Alter des 2. Mannes</t>
  </si>
  <si>
    <t>Alter der 2. Frau</t>
  </si>
  <si>
    <t>Alter der 1. Frau</t>
  </si>
  <si>
    <t>Alter des 1. Mannes</t>
  </si>
  <si>
    <t>dxx (Funktionsbestandteil)</t>
  </si>
  <si>
    <t>dyy (Funktionsbestandteil)</t>
  </si>
  <si>
    <t>Verbundene Leibrente - 2 Männer</t>
  </si>
  <si>
    <t>Verbundene Leibrente - 2 Frauen</t>
  </si>
  <si>
    <t>(jährlich) bis zum Tod der letztversterbenden Person</t>
  </si>
  <si>
    <t>Verbundene Leibrente Mann - Frau</t>
  </si>
  <si>
    <t>Korrigiert</t>
  </si>
  <si>
    <r>
      <t xml:space="preserve">Leibrentenfaktor Frau (jährlich) </t>
    </r>
    <r>
      <rPr>
        <sz val="10"/>
        <color indexed="22"/>
        <rFont val="Arial"/>
        <family val="2"/>
      </rPr>
      <t>bei unverbundener Verrentung anzusetzen</t>
    </r>
  </si>
  <si>
    <t>Datum:</t>
  </si>
  <si>
    <t>Stand:</t>
  </si>
  <si>
    <t>LBF - jährlich vorsch.</t>
  </si>
  <si>
    <t>LBF</t>
  </si>
  <si>
    <t>abw. Zahlungsweise</t>
  </si>
  <si>
    <t>Drucken Leibrentenbarwertfaktor Mann</t>
  </si>
  <si>
    <r>
      <t xml:space="preserve">(jährlich) bis zum Tod der </t>
    </r>
    <r>
      <rPr>
        <sz val="14"/>
        <color indexed="10"/>
        <rFont val="Arial"/>
        <family val="2"/>
      </rPr>
      <t>erst</t>
    </r>
    <r>
      <rPr>
        <sz val="14"/>
        <rFont val="Arial"/>
        <family val="2"/>
      </rPr>
      <t>versterbenden Person</t>
    </r>
  </si>
  <si>
    <r>
      <t xml:space="preserve">(bis zum Tod der letzt- bzw. </t>
    </r>
    <r>
      <rPr>
        <b/>
        <sz val="12"/>
        <color indexed="10"/>
        <rFont val="Arial"/>
        <family val="2"/>
      </rPr>
      <t>erst</t>
    </r>
    <r>
      <rPr>
        <b/>
        <sz val="12"/>
        <rFont val="Arial"/>
        <family val="2"/>
      </rPr>
      <t>versterbenden Person - verbundene Leibrente)</t>
    </r>
  </si>
  <si>
    <t>Korrekturfaktor bei</t>
  </si>
  <si>
    <t>Leibrentenbarwertfaktor Mann (jährlich)</t>
  </si>
  <si>
    <t>Leibrentenbarwertfaktor 1. Frau (jährlich)</t>
  </si>
  <si>
    <t>Leibrentenbarwertfaktor Frau (jährlich)</t>
  </si>
  <si>
    <t>Leibrentenbarwertfaktor des 1. Mannes (jährlich)</t>
  </si>
  <si>
    <t>Leibrentenbarwertfaktorfaktor des 2. Mannes (jährlich)</t>
  </si>
  <si>
    <t>Leibrentenbarwertfaktor 2. Frau (jährlich)</t>
  </si>
  <si>
    <t>An das Leben gebundener Abzinsungsfaktor (letztversterbende Person)</t>
  </si>
  <si>
    <r>
      <t>An das Leben gebundener Abzinsungsfaktor (</t>
    </r>
    <r>
      <rPr>
        <b/>
        <sz val="12"/>
        <color indexed="10"/>
        <rFont val="Arial"/>
        <family val="2"/>
      </rPr>
      <t>erst</t>
    </r>
    <r>
      <rPr>
        <b/>
        <sz val="12"/>
        <rFont val="Arial"/>
        <family val="2"/>
      </rPr>
      <t>versterbende Person)</t>
    </r>
  </si>
  <si>
    <t xml:space="preserve">An das Leben gebundener Abzinsungsfaktor </t>
  </si>
  <si>
    <t>An das Leben gebundener Abzinsungsfaktor</t>
  </si>
  <si>
    <t>(jährlich-nachschüssig)</t>
  </si>
  <si>
    <t>Anzahl der Zinsperioden im Jahr</t>
  </si>
  <si>
    <t>Kapitalisierungszinsatz in %</t>
  </si>
  <si>
    <t>Vorschüssig/Nachschüssig</t>
  </si>
  <si>
    <t xml:space="preserve">Geschäftsstelle des Gutachterausschusses für Grundstückswerte in der Landeshauptstadt Kiel </t>
  </si>
  <si>
    <t>www.gutachterausschuss-kiel.de</t>
  </si>
  <si>
    <t xml:space="preserve">Geschäftsstelle des Gutachterausschusses für Grundstückswerte in der Landeshauptstadt Kiel  </t>
  </si>
  <si>
    <t>2010-2012</t>
  </si>
  <si>
    <t xml:space="preserve">Absterbeordnung     2010-2012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</si>
</sst>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0000"/>
    <numFmt numFmtId="166" formatCode="dd/mm/yy"/>
    <numFmt numFmtId="167" formatCode="#,##0.00_ ;[Red]\-#,##0.00\ "/>
    <numFmt numFmtId="168" formatCode="0.00_ ;[Red]\-0.00\ "/>
  </numFmts>
  <fonts count="2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11"/>
      <color indexed="22"/>
      <name val="Arial"/>
      <family val="2"/>
    </font>
    <font>
      <sz val="10"/>
      <color indexed="22"/>
      <name val="Arial"/>
      <family val="2"/>
    </font>
    <font>
      <sz val="14"/>
      <color indexed="22"/>
      <name val="Arial"/>
      <family val="2"/>
    </font>
    <font>
      <sz val="11"/>
      <color indexed="44"/>
      <name val="Arial"/>
      <family val="2"/>
    </font>
    <font>
      <sz val="10"/>
      <color indexed="44"/>
      <name val="Arial"/>
      <family val="2"/>
    </font>
    <font>
      <sz val="11"/>
      <color indexed="47"/>
      <name val="Arial"/>
      <family val="2"/>
    </font>
    <font>
      <sz val="10"/>
      <color indexed="47"/>
      <name val="Arial"/>
      <family val="2"/>
    </font>
    <font>
      <sz val="9"/>
      <name val="Arial"/>
      <family val="2"/>
    </font>
    <font>
      <sz val="14"/>
      <color indexed="47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4"/>
      <color indexed="44"/>
      <name val="Arial"/>
      <family val="2"/>
    </font>
    <font>
      <sz val="14"/>
      <color indexed="10"/>
      <name val="Arial"/>
      <family val="2"/>
    </font>
    <font>
      <b/>
      <sz val="12"/>
      <color indexed="10"/>
      <name val="Arial"/>
      <family val="2"/>
    </font>
    <font>
      <sz val="8"/>
      <name val="MetaNormalLF-Roman"/>
      <family val="2"/>
    </font>
    <font>
      <u/>
      <sz val="10.4"/>
      <color theme="10"/>
      <name val="Arial"/>
      <family val="2"/>
    </font>
    <font>
      <u/>
      <sz val="10.5"/>
      <color rgb="FF3333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2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0" fontId="5" fillId="0" borderId="1" xfId="0" applyFont="1" applyBorder="1" applyProtection="1">
      <protection hidden="1"/>
    </xf>
    <xf numFmtId="1" fontId="5" fillId="0" borderId="0" xfId="0" applyNumberFormat="1" applyFont="1" applyBorder="1" applyAlignment="1" applyProtection="1">
      <alignment horizontal="center"/>
      <protection hidden="1"/>
    </xf>
    <xf numFmtId="0" fontId="5" fillId="2" borderId="2" xfId="0" applyFont="1" applyFill="1" applyBorder="1" applyAlignment="1" applyProtection="1">
      <alignment horizontal="center"/>
      <protection hidden="1"/>
    </xf>
    <xf numFmtId="0" fontId="6" fillId="2" borderId="2" xfId="0" applyFont="1" applyFill="1" applyBorder="1" applyAlignment="1" applyProtection="1">
      <alignment horizontal="center"/>
      <protection hidden="1"/>
    </xf>
    <xf numFmtId="0" fontId="5" fillId="2" borderId="3" xfId="0" applyFont="1" applyFill="1" applyBorder="1" applyAlignment="1" applyProtection="1">
      <alignment horizontal="center"/>
      <protection hidden="1"/>
    </xf>
    <xf numFmtId="0" fontId="6" fillId="2" borderId="3" xfId="0" applyFont="1" applyFill="1" applyBorder="1" applyAlignment="1" applyProtection="1">
      <alignment horizontal="center"/>
      <protection hidden="1"/>
    </xf>
    <xf numFmtId="0" fontId="5" fillId="2" borderId="2" xfId="0" applyFont="1" applyFill="1" applyBorder="1" applyProtection="1">
      <protection hidden="1"/>
    </xf>
    <xf numFmtId="1" fontId="5" fillId="3" borderId="1" xfId="0" applyNumberFormat="1" applyFont="1" applyFill="1" applyBorder="1" applyAlignment="1" applyProtection="1">
      <alignment horizontal="center"/>
      <protection hidden="1"/>
    </xf>
    <xf numFmtId="1" fontId="5" fillId="4" borderId="1" xfId="0" applyNumberFormat="1" applyFont="1" applyFill="1" applyBorder="1" applyAlignment="1" applyProtection="1">
      <alignment horizontal="center"/>
      <protection hidden="1"/>
    </xf>
    <xf numFmtId="164" fontId="5" fillId="4" borderId="1" xfId="0" applyNumberFormat="1" applyFont="1" applyFill="1" applyBorder="1" applyAlignment="1" applyProtection="1">
      <alignment horizontal="center"/>
      <protection hidden="1"/>
    </xf>
    <xf numFmtId="164" fontId="6" fillId="4" borderId="1" xfId="0" applyNumberFormat="1" applyFont="1" applyFill="1" applyBorder="1" applyAlignment="1" applyProtection="1">
      <alignment horizontal="center"/>
      <protection hidden="1"/>
    </xf>
    <xf numFmtId="1" fontId="5" fillId="5" borderId="1" xfId="0" applyNumberFormat="1" applyFont="1" applyFill="1" applyBorder="1" applyAlignment="1" applyProtection="1">
      <alignment horizontal="center"/>
      <protection hidden="1"/>
    </xf>
    <xf numFmtId="164" fontId="5" fillId="5" borderId="1" xfId="0" applyNumberFormat="1" applyFont="1" applyFill="1" applyBorder="1" applyAlignment="1" applyProtection="1">
      <alignment horizontal="center"/>
      <protection hidden="1"/>
    </xf>
    <xf numFmtId="164" fontId="6" fillId="5" borderId="1" xfId="0" applyNumberFormat="1" applyFont="1" applyFill="1" applyBorder="1" applyAlignment="1" applyProtection="1">
      <alignment horizontal="center"/>
      <protection hidden="1"/>
    </xf>
    <xf numFmtId="1" fontId="5" fillId="0" borderId="1" xfId="0" applyNumberFormat="1" applyFont="1" applyBorder="1" applyProtection="1"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5" fillId="4" borderId="1" xfId="0" applyFont="1" applyFill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5" borderId="1" xfId="0" applyFont="1" applyFill="1" applyBorder="1" applyAlignment="1" applyProtection="1">
      <alignment horizontal="center"/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0" fontId="5" fillId="3" borderId="3" xfId="0" applyFont="1" applyFill="1" applyBorder="1" applyAlignment="1" applyProtection="1">
      <alignment horizontal="center"/>
      <protection hidden="1"/>
    </xf>
    <xf numFmtId="1" fontId="5" fillId="0" borderId="3" xfId="0" applyNumberFormat="1" applyFont="1" applyBorder="1" applyAlignment="1" applyProtection="1">
      <alignment horizontal="center"/>
      <protection hidden="1"/>
    </xf>
    <xf numFmtId="0" fontId="5" fillId="0" borderId="3" xfId="0" applyFont="1" applyBorder="1" applyProtection="1">
      <protection hidden="1"/>
    </xf>
    <xf numFmtId="1" fontId="0" fillId="0" borderId="0" xfId="0" applyNumberFormat="1" applyAlignment="1" applyProtection="1">
      <alignment horizontal="center"/>
      <protection hidden="1"/>
    </xf>
    <xf numFmtId="0" fontId="5" fillId="5" borderId="2" xfId="0" applyFont="1" applyFill="1" applyBorder="1" applyAlignment="1" applyProtection="1">
      <alignment horizontal="center"/>
      <protection hidden="1"/>
    </xf>
    <xf numFmtId="0" fontId="6" fillId="5" borderId="2" xfId="0" applyFont="1" applyFill="1" applyBorder="1" applyAlignment="1" applyProtection="1">
      <alignment horizontal="center"/>
      <protection hidden="1"/>
    </xf>
    <xf numFmtId="0" fontId="5" fillId="4" borderId="3" xfId="0" applyFont="1" applyFill="1" applyBorder="1" applyAlignment="1" applyProtection="1">
      <alignment horizontal="center"/>
      <protection hidden="1"/>
    </xf>
    <xf numFmtId="0" fontId="6" fillId="4" borderId="3" xfId="0" applyFont="1" applyFill="1" applyBorder="1" applyAlignment="1" applyProtection="1">
      <alignment horizontal="center"/>
      <protection hidden="1"/>
    </xf>
    <xf numFmtId="0" fontId="1" fillId="0" borderId="0" xfId="0" applyFont="1" applyAlignment="1">
      <alignment horizontal="center" vertical="center"/>
    </xf>
    <xf numFmtId="0" fontId="1" fillId="4" borderId="0" xfId="0" applyFont="1" applyFill="1" applyBorder="1" applyAlignment="1" applyProtection="1">
      <alignment horizontal="center"/>
      <protection hidden="1"/>
    </xf>
    <xf numFmtId="0" fontId="5" fillId="2" borderId="2" xfId="0" applyFont="1" applyFill="1" applyBorder="1" applyAlignment="1" applyProtection="1">
      <alignment horizontal="center"/>
      <protection locked="0" hidden="1"/>
    </xf>
    <xf numFmtId="0" fontId="5" fillId="2" borderId="3" xfId="0" applyFont="1" applyFill="1" applyBorder="1" applyAlignment="1" applyProtection="1">
      <alignment horizontal="center"/>
      <protection locked="0" hidden="1"/>
    </xf>
    <xf numFmtId="1" fontId="9" fillId="4" borderId="1" xfId="0" applyNumberFormat="1" applyFont="1" applyFill="1" applyBorder="1" applyAlignment="1" applyProtection="1">
      <alignment horizontal="center"/>
      <protection locked="0" hidden="1"/>
    </xf>
    <xf numFmtId="1" fontId="9" fillId="5" borderId="1" xfId="0" applyNumberFormat="1" applyFont="1" applyFill="1" applyBorder="1" applyAlignment="1" applyProtection="1">
      <alignment horizontal="center"/>
      <protection locked="0" hidden="1"/>
    </xf>
    <xf numFmtId="0" fontId="3" fillId="2" borderId="4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3" fillId="6" borderId="5" xfId="0" applyFont="1" applyFill="1" applyBorder="1" applyAlignment="1" applyProtection="1">
      <alignment horizontal="center"/>
      <protection locked="0" hidden="1"/>
    </xf>
    <xf numFmtId="0" fontId="11" fillId="2" borderId="4" xfId="0" applyFont="1" applyFill="1" applyBorder="1" applyAlignment="1" applyProtection="1">
      <alignment horizontal="right" vertical="center"/>
      <protection hidden="1"/>
    </xf>
    <xf numFmtId="164" fontId="12" fillId="2" borderId="0" xfId="0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Protection="1">
      <protection hidden="1"/>
    </xf>
    <xf numFmtId="0" fontId="3" fillId="2" borderId="7" xfId="0" applyFont="1" applyFill="1" applyBorder="1" applyProtection="1">
      <protection hidden="1"/>
    </xf>
    <xf numFmtId="0" fontId="3" fillId="7" borderId="4" xfId="0" applyFont="1" applyFill="1" applyBorder="1" applyAlignment="1" applyProtection="1">
      <alignment horizontal="left"/>
      <protection hidden="1"/>
    </xf>
    <xf numFmtId="0" fontId="3" fillId="7" borderId="0" xfId="0" applyFont="1" applyFill="1" applyBorder="1" applyProtection="1">
      <protection hidden="1"/>
    </xf>
    <xf numFmtId="0" fontId="3" fillId="7" borderId="0" xfId="0" applyFont="1" applyFill="1" applyBorder="1" applyAlignment="1" applyProtection="1">
      <alignment horizontal="center"/>
      <protection hidden="1"/>
    </xf>
    <xf numFmtId="0" fontId="0" fillId="7" borderId="8" xfId="0" applyFill="1" applyBorder="1" applyAlignment="1" applyProtection="1">
      <alignment horizontal="center"/>
      <protection hidden="1"/>
    </xf>
    <xf numFmtId="0" fontId="3" fillId="7" borderId="4" xfId="0" applyFont="1" applyFill="1" applyBorder="1" applyProtection="1">
      <protection hidden="1"/>
    </xf>
    <xf numFmtId="0" fontId="0" fillId="7" borderId="0" xfId="0" applyFill="1" applyBorder="1" applyProtection="1">
      <protection hidden="1"/>
    </xf>
    <xf numFmtId="0" fontId="14" fillId="7" borderId="4" xfId="0" applyFont="1" applyFill="1" applyBorder="1" applyAlignment="1" applyProtection="1">
      <alignment horizontal="right" vertical="center"/>
      <protection hidden="1"/>
    </xf>
    <xf numFmtId="164" fontId="15" fillId="7" borderId="0" xfId="0" applyNumberFormat="1" applyFont="1" applyFill="1" applyBorder="1" applyAlignment="1" applyProtection="1">
      <alignment horizontal="center" vertical="center"/>
      <protection hidden="1"/>
    </xf>
    <xf numFmtId="164" fontId="2" fillId="7" borderId="0" xfId="0" applyNumberFormat="1" applyFont="1" applyFill="1" applyBorder="1" applyAlignment="1" applyProtection="1">
      <alignment horizontal="center" vertical="center"/>
      <protection hidden="1"/>
    </xf>
    <xf numFmtId="0" fontId="3" fillId="7" borderId="6" xfId="0" applyFont="1" applyFill="1" applyBorder="1" applyProtection="1">
      <protection hidden="1"/>
    </xf>
    <xf numFmtId="0" fontId="0" fillId="7" borderId="7" xfId="0" applyFill="1" applyBorder="1" applyProtection="1">
      <protection hidden="1"/>
    </xf>
    <xf numFmtId="0" fontId="3" fillId="7" borderId="7" xfId="0" applyFont="1" applyFill="1" applyBorder="1" applyProtection="1">
      <protection hidden="1"/>
    </xf>
    <xf numFmtId="0" fontId="3" fillId="8" borderId="4" xfId="0" applyFont="1" applyFill="1" applyBorder="1" applyProtection="1">
      <protection hidden="1"/>
    </xf>
    <xf numFmtId="0" fontId="3" fillId="8" borderId="0" xfId="0" applyFont="1" applyFill="1" applyBorder="1" applyProtection="1">
      <protection hidden="1"/>
    </xf>
    <xf numFmtId="0" fontId="3" fillId="8" borderId="0" xfId="0" applyFont="1" applyFill="1" applyBorder="1" applyAlignment="1" applyProtection="1">
      <alignment horizontal="center"/>
      <protection hidden="1"/>
    </xf>
    <xf numFmtId="0" fontId="16" fillId="8" borderId="4" xfId="0" applyFont="1" applyFill="1" applyBorder="1" applyAlignment="1" applyProtection="1">
      <alignment horizontal="right" vertical="center"/>
      <protection hidden="1"/>
    </xf>
    <xf numFmtId="164" fontId="17" fillId="8" borderId="0" xfId="0" applyNumberFormat="1" applyFont="1" applyFill="1" applyBorder="1" applyAlignment="1" applyProtection="1">
      <alignment horizontal="center" vertical="center"/>
      <protection hidden="1"/>
    </xf>
    <xf numFmtId="0" fontId="8" fillId="8" borderId="4" xfId="0" applyFont="1" applyFill="1" applyBorder="1" applyAlignment="1" applyProtection="1">
      <alignment horizontal="right" vertical="center"/>
      <protection hidden="1"/>
    </xf>
    <xf numFmtId="164" fontId="2" fillId="8" borderId="0" xfId="0" applyNumberFormat="1" applyFont="1" applyFill="1" applyBorder="1" applyAlignment="1" applyProtection="1">
      <alignment horizontal="center" vertical="center"/>
      <protection hidden="1"/>
    </xf>
    <xf numFmtId="0" fontId="3" fillId="8" borderId="6" xfId="0" applyFont="1" applyFill="1" applyBorder="1" applyProtection="1">
      <protection hidden="1"/>
    </xf>
    <xf numFmtId="0" fontId="3" fillId="8" borderId="7" xfId="0" applyFont="1" applyFill="1" applyBorder="1" applyProtection="1">
      <protection hidden="1"/>
    </xf>
    <xf numFmtId="0" fontId="13" fillId="2" borderId="4" xfId="0" applyFont="1" applyFill="1" applyBorder="1" applyProtection="1">
      <protection hidden="1"/>
    </xf>
    <xf numFmtId="0" fontId="12" fillId="2" borderId="0" xfId="0" applyFont="1" applyFill="1" applyBorder="1" applyProtection="1">
      <protection hidden="1"/>
    </xf>
    <xf numFmtId="0" fontId="13" fillId="2" borderId="0" xfId="0" applyFont="1" applyFill="1" applyBorder="1" applyProtection="1">
      <protection hidden="1"/>
    </xf>
    <xf numFmtId="164" fontId="13" fillId="2" borderId="0" xfId="0" applyNumberFormat="1" applyFont="1" applyFill="1" applyBorder="1" applyAlignment="1" applyProtection="1">
      <alignment horizontal="right"/>
      <protection hidden="1"/>
    </xf>
    <xf numFmtId="0" fontId="13" fillId="2" borderId="0" xfId="0" applyFont="1" applyFill="1" applyBorder="1" applyAlignment="1" applyProtection="1">
      <alignment horizontal="right"/>
      <protection hidden="1"/>
    </xf>
    <xf numFmtId="0" fontId="12" fillId="2" borderId="0" xfId="0" applyFont="1" applyFill="1" applyBorder="1" applyAlignment="1" applyProtection="1">
      <alignment horizontal="right"/>
      <protection hidden="1"/>
    </xf>
    <xf numFmtId="164" fontId="13" fillId="2" borderId="0" xfId="0" applyNumberFormat="1" applyFont="1" applyFill="1" applyBorder="1" applyAlignment="1" applyProtection="1">
      <alignment horizontal="center" vertical="center"/>
      <protection hidden="1"/>
    </xf>
    <xf numFmtId="0" fontId="19" fillId="8" borderId="4" xfId="0" applyFont="1" applyFill="1" applyBorder="1" applyProtection="1">
      <protection hidden="1"/>
    </xf>
    <xf numFmtId="0" fontId="17" fillId="8" borderId="0" xfId="0" applyFont="1" applyFill="1" applyBorder="1" applyProtection="1">
      <protection hidden="1"/>
    </xf>
    <xf numFmtId="0" fontId="19" fillId="8" borderId="0" xfId="0" applyFont="1" applyFill="1" applyBorder="1" applyProtection="1">
      <protection hidden="1"/>
    </xf>
    <xf numFmtId="166" fontId="0" fillId="0" borderId="0" xfId="0" applyNumberFormat="1"/>
    <xf numFmtId="0" fontId="2" fillId="2" borderId="0" xfId="0" applyFont="1" applyFill="1" applyBorder="1" applyAlignment="1" applyProtection="1">
      <alignment horizontal="right"/>
      <protection hidden="1"/>
    </xf>
    <xf numFmtId="0" fontId="2" fillId="8" borderId="0" xfId="0" applyFont="1" applyFill="1" applyBorder="1" applyAlignment="1" applyProtection="1">
      <alignment horizontal="right"/>
      <protection hidden="1"/>
    </xf>
    <xf numFmtId="166" fontId="18" fillId="8" borderId="8" xfId="0" applyNumberFormat="1" applyFont="1" applyFill="1" applyBorder="1" applyAlignment="1" applyProtection="1">
      <alignment horizontal="left"/>
      <protection hidden="1"/>
    </xf>
    <xf numFmtId="166" fontId="18" fillId="2" borderId="8" xfId="0" applyNumberFormat="1" applyFont="1" applyFill="1" applyBorder="1" applyAlignment="1" applyProtection="1">
      <alignment horizontal="left"/>
      <protection hidden="1"/>
    </xf>
    <xf numFmtId="0" fontId="2" fillId="7" borderId="0" xfId="0" applyFont="1" applyFill="1" applyBorder="1" applyAlignment="1" applyProtection="1">
      <alignment horizontal="right"/>
      <protection hidden="1"/>
    </xf>
    <xf numFmtId="166" fontId="18" fillId="7" borderId="8" xfId="0" applyNumberFormat="1" applyFont="1" applyFill="1" applyBorder="1" applyAlignment="1" applyProtection="1">
      <alignment horizontal="left"/>
      <protection hidden="1"/>
    </xf>
    <xf numFmtId="164" fontId="13" fillId="2" borderId="0" xfId="0" applyNumberFormat="1" applyFont="1" applyFill="1" applyBorder="1" applyAlignment="1" applyProtection="1">
      <alignment horizontal="center"/>
      <protection hidden="1"/>
    </xf>
    <xf numFmtId="0" fontId="17" fillId="8" borderId="0" xfId="0" applyFont="1" applyFill="1" applyBorder="1" applyAlignment="1" applyProtection="1">
      <alignment horizontal="center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164" fontId="20" fillId="3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2" fillId="7" borderId="0" xfId="0" applyFont="1" applyFill="1" applyBorder="1" applyAlignment="1" applyProtection="1">
      <alignment horizontal="center" vertical="center"/>
      <protection hidden="1"/>
    </xf>
    <xf numFmtId="0" fontId="2" fillId="8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Protection="1"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3" fillId="6" borderId="10" xfId="0" applyFont="1" applyFill="1" applyBorder="1" applyAlignment="1" applyProtection="1">
      <alignment horizontal="center"/>
      <protection locked="0" hidden="1"/>
    </xf>
    <xf numFmtId="0" fontId="2" fillId="2" borderId="7" xfId="0" applyFont="1" applyFill="1" applyBorder="1" applyProtection="1">
      <protection hidden="1"/>
    </xf>
    <xf numFmtId="164" fontId="3" fillId="2" borderId="7" xfId="0" applyNumberFormat="1" applyFont="1" applyFill="1" applyBorder="1" applyAlignment="1" applyProtection="1">
      <alignment horizontal="right"/>
      <protection hidden="1"/>
    </xf>
    <xf numFmtId="164" fontId="3" fillId="2" borderId="7" xfId="0" applyNumberFormat="1" applyFont="1" applyFill="1" applyBorder="1" applyAlignment="1" applyProtection="1">
      <alignment horizontal="center" vertical="center"/>
      <protection hidden="1"/>
    </xf>
    <xf numFmtId="164" fontId="3" fillId="2" borderId="11" xfId="0" applyNumberFormat="1" applyFont="1" applyFill="1" applyBorder="1" applyAlignment="1" applyProtection="1">
      <alignment horizontal="center"/>
      <protection hidden="1"/>
    </xf>
    <xf numFmtId="0" fontId="3" fillId="8" borderId="5" xfId="0" applyFont="1" applyFill="1" applyBorder="1" applyAlignment="1" applyProtection="1">
      <alignment horizontal="center"/>
      <protection locked="0" hidden="1"/>
    </xf>
    <xf numFmtId="0" fontId="3" fillId="8" borderId="10" xfId="0" applyFont="1" applyFill="1" applyBorder="1" applyAlignment="1" applyProtection="1">
      <alignment horizontal="center"/>
      <protection locked="0" hidden="1"/>
    </xf>
    <xf numFmtId="164" fontId="2" fillId="5" borderId="5" xfId="0" applyNumberFormat="1" applyFont="1" applyFill="1" applyBorder="1" applyAlignment="1" applyProtection="1">
      <alignment horizontal="center"/>
      <protection hidden="1"/>
    </xf>
    <xf numFmtId="164" fontId="3" fillId="5" borderId="10" xfId="0" applyNumberFormat="1" applyFont="1" applyFill="1" applyBorder="1" applyAlignment="1" applyProtection="1">
      <alignment horizontal="center"/>
      <protection hidden="1"/>
    </xf>
    <xf numFmtId="0" fontId="2" fillId="8" borderId="0" xfId="0" applyFont="1" applyFill="1" applyBorder="1" applyProtection="1">
      <protection hidden="1"/>
    </xf>
    <xf numFmtId="0" fontId="2" fillId="8" borderId="8" xfId="0" applyFont="1" applyFill="1" applyBorder="1" applyAlignment="1" applyProtection="1">
      <alignment horizontal="center"/>
      <protection hidden="1"/>
    </xf>
    <xf numFmtId="0" fontId="2" fillId="8" borderId="7" xfId="0" applyFont="1" applyFill="1" applyBorder="1" applyProtection="1">
      <protection hidden="1"/>
    </xf>
    <xf numFmtId="0" fontId="3" fillId="8" borderId="9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164" fontId="3" fillId="2" borderId="8" xfId="0" applyNumberFormat="1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164" fontId="2" fillId="9" borderId="5" xfId="0" applyNumberFormat="1" applyFont="1" applyFill="1" applyBorder="1" applyAlignment="1" applyProtection="1">
      <alignment horizontal="center" vertical="center"/>
      <protection hidden="1"/>
    </xf>
    <xf numFmtId="164" fontId="3" fillId="9" borderId="5" xfId="0" applyNumberFormat="1" applyFont="1" applyFill="1" applyBorder="1" applyAlignment="1" applyProtection="1">
      <alignment horizontal="center" vertical="center"/>
      <protection hidden="1"/>
    </xf>
    <xf numFmtId="0" fontId="3" fillId="7" borderId="9" xfId="0" applyFont="1" applyFill="1" applyBorder="1" applyAlignment="1" applyProtection="1">
      <alignment horizontal="center"/>
      <protection hidden="1"/>
    </xf>
    <xf numFmtId="0" fontId="3" fillId="7" borderId="10" xfId="0" applyFont="1" applyFill="1" applyBorder="1" applyAlignment="1" applyProtection="1">
      <alignment horizontal="center"/>
      <protection hidden="1"/>
    </xf>
    <xf numFmtId="0" fontId="3" fillId="8" borderId="10" xfId="0" applyFont="1" applyFill="1" applyBorder="1" applyAlignment="1" applyProtection="1">
      <alignment horizontal="center"/>
      <protection hidden="1"/>
    </xf>
    <xf numFmtId="0" fontId="17" fillId="8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0" fontId="12" fillId="2" borderId="0" xfId="0" applyFont="1" applyFill="1" applyBorder="1" applyAlignment="1" applyProtection="1">
      <alignment horizontal="center"/>
      <protection hidden="1"/>
    </xf>
    <xf numFmtId="0" fontId="12" fillId="2" borderId="8" xfId="0" applyFont="1" applyFill="1" applyBorder="1" applyAlignment="1" applyProtection="1">
      <alignment horizontal="center"/>
      <protection hidden="1"/>
    </xf>
    <xf numFmtId="0" fontId="13" fillId="2" borderId="0" xfId="0" applyFont="1" applyFill="1" applyBorder="1" applyAlignment="1" applyProtection="1">
      <alignment horizontal="center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Border="1" applyAlignment="1" applyProtection="1">
      <alignment horizontal="right" vertical="center"/>
      <protection hidden="1"/>
    </xf>
    <xf numFmtId="0" fontId="15" fillId="7" borderId="0" xfId="0" applyFont="1" applyFill="1" applyProtection="1">
      <protection hidden="1"/>
    </xf>
    <xf numFmtId="0" fontId="15" fillId="7" borderId="0" xfId="0" applyFont="1" applyFill="1" applyBorder="1" applyAlignment="1" applyProtection="1">
      <alignment horizontal="center"/>
      <protection hidden="1"/>
    </xf>
    <xf numFmtId="0" fontId="15" fillId="7" borderId="8" xfId="0" applyFont="1" applyFill="1" applyBorder="1" applyAlignment="1" applyProtection="1">
      <alignment horizontal="center"/>
      <protection hidden="1"/>
    </xf>
    <xf numFmtId="0" fontId="15" fillId="7" borderId="0" xfId="0" applyFont="1" applyFill="1" applyBorder="1" applyProtection="1">
      <protection hidden="1"/>
    </xf>
    <xf numFmtId="0" fontId="22" fillId="7" borderId="4" xfId="0" applyFont="1" applyFill="1" applyBorder="1" applyProtection="1">
      <protection hidden="1"/>
    </xf>
    <xf numFmtId="0" fontId="22" fillId="7" borderId="0" xfId="0" applyFont="1" applyFill="1" applyBorder="1" applyProtection="1">
      <protection hidden="1"/>
    </xf>
    <xf numFmtId="0" fontId="22" fillId="7" borderId="0" xfId="0" applyFont="1" applyFill="1" applyBorder="1" applyAlignment="1" applyProtection="1">
      <alignment horizontal="center"/>
      <protection hidden="1"/>
    </xf>
    <xf numFmtId="0" fontId="15" fillId="7" borderId="0" xfId="0" applyFont="1" applyFill="1" applyAlignment="1" applyProtection="1">
      <alignment horizontal="center"/>
      <protection hidden="1"/>
    </xf>
    <xf numFmtId="0" fontId="19" fillId="8" borderId="0" xfId="0" applyFont="1" applyFill="1" applyBorder="1" applyAlignment="1" applyProtection="1">
      <alignment horizontal="center"/>
      <protection hidden="1"/>
    </xf>
    <xf numFmtId="164" fontId="2" fillId="5" borderId="12" xfId="0" applyNumberFormat="1" applyFont="1" applyFill="1" applyBorder="1" applyAlignment="1" applyProtection="1">
      <alignment horizontal="center" vertical="center"/>
      <protection hidden="1"/>
    </xf>
    <xf numFmtId="164" fontId="3" fillId="5" borderId="13" xfId="0" applyNumberFormat="1" applyFont="1" applyFill="1" applyBorder="1" applyAlignment="1" applyProtection="1">
      <alignment horizontal="center" vertical="center"/>
      <protection hidden="1"/>
    </xf>
    <xf numFmtId="164" fontId="3" fillId="5" borderId="8" xfId="0" applyNumberFormat="1" applyFont="1" applyFill="1" applyBorder="1" applyAlignment="1" applyProtection="1">
      <alignment horizontal="center" vertical="center"/>
      <protection hidden="1"/>
    </xf>
    <xf numFmtId="0" fontId="0" fillId="7" borderId="8" xfId="0" applyFill="1" applyBorder="1" applyAlignment="1" applyProtection="1">
      <alignment horizontal="center" vertical="center"/>
      <protection hidden="1"/>
    </xf>
    <xf numFmtId="164" fontId="3" fillId="5" borderId="5" xfId="0" applyNumberFormat="1" applyFont="1" applyFill="1" applyBorder="1" applyAlignment="1" applyProtection="1">
      <alignment horizontal="center" vertical="center"/>
      <protection hidden="1"/>
    </xf>
    <xf numFmtId="164" fontId="2" fillId="9" borderId="14" xfId="0" applyNumberFormat="1" applyFont="1" applyFill="1" applyBorder="1" applyAlignment="1" applyProtection="1">
      <alignment horizontal="center" vertical="center"/>
      <protection hidden="1"/>
    </xf>
    <xf numFmtId="164" fontId="2" fillId="9" borderId="12" xfId="0" applyNumberFormat="1" applyFont="1" applyFill="1" applyBorder="1" applyAlignment="1" applyProtection="1">
      <alignment horizontal="center" vertical="center"/>
      <protection hidden="1"/>
    </xf>
    <xf numFmtId="164" fontId="3" fillId="9" borderId="8" xfId="0" applyNumberFormat="1" applyFont="1" applyFill="1" applyBorder="1" applyAlignment="1" applyProtection="1">
      <alignment horizontal="center" vertical="center"/>
      <protection hidden="1"/>
    </xf>
    <xf numFmtId="164" fontId="3" fillId="9" borderId="15" xfId="0" applyNumberFormat="1" applyFont="1" applyFill="1" applyBorder="1" applyAlignment="1" applyProtection="1">
      <alignment horizontal="center" vertical="center"/>
      <protection hidden="1"/>
    </xf>
    <xf numFmtId="0" fontId="2" fillId="8" borderId="8" xfId="0" applyFont="1" applyFill="1" applyBorder="1" applyAlignment="1" applyProtection="1">
      <alignment horizontal="center" vertical="center"/>
      <protection hidden="1"/>
    </xf>
    <xf numFmtId="0" fontId="20" fillId="8" borderId="9" xfId="0" applyFont="1" applyFill="1" applyBorder="1" applyAlignment="1" applyProtection="1">
      <alignment horizontal="center"/>
      <protection hidden="1"/>
    </xf>
    <xf numFmtId="0" fontId="20" fillId="8" borderId="10" xfId="0" applyFont="1" applyFill="1" applyBorder="1" applyAlignment="1" applyProtection="1">
      <alignment horizontal="center"/>
      <protection hidden="1"/>
    </xf>
    <xf numFmtId="0" fontId="20" fillId="7" borderId="9" xfId="0" applyFont="1" applyFill="1" applyBorder="1" applyAlignment="1" applyProtection="1">
      <alignment horizontal="center"/>
      <protection hidden="1"/>
    </xf>
    <xf numFmtId="0" fontId="20" fillId="7" borderId="10" xfId="0" applyFont="1" applyFill="1" applyBorder="1" applyAlignment="1" applyProtection="1">
      <alignment horizontal="center"/>
      <protection hidden="1"/>
    </xf>
    <xf numFmtId="0" fontId="20" fillId="2" borderId="9" xfId="0" applyFont="1" applyFill="1" applyBorder="1" applyAlignment="1" applyProtection="1">
      <alignment horizontal="center"/>
      <protection hidden="1"/>
    </xf>
    <xf numFmtId="0" fontId="20" fillId="2" borderId="10" xfId="0" applyFont="1" applyFill="1" applyBorder="1" applyAlignment="1" applyProtection="1">
      <alignment horizontal="center"/>
      <protection hidden="1"/>
    </xf>
    <xf numFmtId="0" fontId="2" fillId="2" borderId="9" xfId="0" applyFont="1" applyFill="1" applyBorder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left"/>
      <protection hidden="1"/>
    </xf>
    <xf numFmtId="165" fontId="3" fillId="10" borderId="5" xfId="0" applyNumberFormat="1" applyFont="1" applyFill="1" applyBorder="1" applyAlignment="1" applyProtection="1">
      <alignment horizontal="center"/>
      <protection hidden="1"/>
    </xf>
    <xf numFmtId="165" fontId="3" fillId="10" borderId="5" xfId="0" applyNumberFormat="1" applyFont="1" applyFill="1" applyBorder="1" applyAlignment="1" applyProtection="1">
      <alignment horizontal="left"/>
      <protection hidden="1"/>
    </xf>
    <xf numFmtId="0" fontId="2" fillId="10" borderId="16" xfId="0" applyFont="1" applyFill="1" applyBorder="1" applyProtection="1">
      <protection hidden="1"/>
    </xf>
    <xf numFmtId="165" fontId="10" fillId="10" borderId="5" xfId="0" applyNumberFormat="1" applyFont="1" applyFill="1" applyBorder="1" applyAlignment="1" applyProtection="1">
      <alignment horizontal="left"/>
      <protection hidden="1"/>
    </xf>
    <xf numFmtId="0" fontId="2" fillId="10" borderId="15" xfId="0" applyFont="1" applyFill="1" applyBorder="1" applyProtection="1">
      <protection hidden="1"/>
    </xf>
    <xf numFmtId="0" fontId="3" fillId="2" borderId="8" xfId="0" applyFont="1" applyFill="1" applyBorder="1" applyProtection="1">
      <protection hidden="1"/>
    </xf>
    <xf numFmtId="0" fontId="21" fillId="2" borderId="4" xfId="0" applyFont="1" applyFill="1" applyBorder="1" applyProtection="1">
      <protection hidden="1"/>
    </xf>
    <xf numFmtId="0" fontId="21" fillId="2" borderId="0" xfId="0" applyFont="1" applyFill="1" applyBorder="1" applyProtection="1"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15" fillId="7" borderId="4" xfId="0" applyFont="1" applyFill="1" applyBorder="1" applyProtection="1">
      <protection hidden="1"/>
    </xf>
    <xf numFmtId="0" fontId="17" fillId="8" borderId="4" xfId="0" applyFont="1" applyFill="1" applyBorder="1" applyProtection="1">
      <protection hidden="1"/>
    </xf>
    <xf numFmtId="0" fontId="17" fillId="8" borderId="8" xfId="0" applyFont="1" applyFill="1" applyBorder="1" applyAlignment="1" applyProtection="1">
      <alignment horizontal="center"/>
      <protection hidden="1"/>
    </xf>
    <xf numFmtId="0" fontId="12" fillId="11" borderId="0" xfId="0" applyFont="1" applyFill="1" applyProtection="1">
      <protection hidden="1"/>
    </xf>
    <xf numFmtId="0" fontId="17" fillId="11" borderId="0" xfId="0" applyFont="1" applyFill="1" applyProtection="1">
      <protection hidden="1"/>
    </xf>
    <xf numFmtId="0" fontId="3" fillId="11" borderId="4" xfId="0" applyFont="1" applyFill="1" applyBorder="1" applyProtection="1">
      <protection hidden="1"/>
    </xf>
    <xf numFmtId="0" fontId="3" fillId="11" borderId="0" xfId="0" applyFont="1" applyFill="1" applyBorder="1" applyProtection="1">
      <protection hidden="1"/>
    </xf>
    <xf numFmtId="0" fontId="3" fillId="11" borderId="0" xfId="0" applyFont="1" applyFill="1" applyBorder="1" applyAlignment="1" applyProtection="1">
      <alignment horizontal="center"/>
      <protection hidden="1"/>
    </xf>
    <xf numFmtId="0" fontId="2" fillId="11" borderId="0" xfId="0" applyFont="1" applyFill="1" applyBorder="1" applyAlignment="1" applyProtection="1">
      <alignment horizontal="right"/>
      <protection hidden="1"/>
    </xf>
    <xf numFmtId="166" fontId="18" fillId="11" borderId="8" xfId="0" applyNumberFormat="1" applyFont="1" applyFill="1" applyBorder="1" applyAlignment="1" applyProtection="1">
      <alignment horizontal="left"/>
      <protection hidden="1"/>
    </xf>
    <xf numFmtId="0" fontId="2" fillId="11" borderId="0" xfId="0" applyFont="1" applyFill="1" applyBorder="1" applyProtection="1">
      <protection hidden="1"/>
    </xf>
    <xf numFmtId="0" fontId="2" fillId="11" borderId="8" xfId="0" applyFont="1" applyFill="1" applyBorder="1" applyAlignment="1" applyProtection="1">
      <alignment horizontal="center"/>
      <protection hidden="1"/>
    </xf>
    <xf numFmtId="0" fontId="3" fillId="11" borderId="9" xfId="0" applyFont="1" applyFill="1" applyBorder="1" applyAlignment="1" applyProtection="1">
      <alignment horizontal="center" wrapText="1"/>
      <protection hidden="1"/>
    </xf>
    <xf numFmtId="0" fontId="20" fillId="11" borderId="9" xfId="0" applyFont="1" applyFill="1" applyBorder="1" applyAlignment="1" applyProtection="1">
      <alignment horizontal="center"/>
      <protection hidden="1"/>
    </xf>
    <xf numFmtId="0" fontId="3" fillId="11" borderId="9" xfId="0" applyFont="1" applyFill="1" applyBorder="1" applyAlignment="1" applyProtection="1">
      <alignment horizontal="center"/>
      <protection hidden="1"/>
    </xf>
    <xf numFmtId="0" fontId="2" fillId="11" borderId="10" xfId="0" applyFont="1" applyFill="1" applyBorder="1" applyAlignment="1" applyProtection="1">
      <alignment horizontal="center" wrapText="1"/>
      <protection hidden="1"/>
    </xf>
    <xf numFmtId="0" fontId="20" fillId="11" borderId="10" xfId="0" applyFont="1" applyFill="1" applyBorder="1" applyAlignment="1" applyProtection="1">
      <alignment horizontal="center"/>
      <protection hidden="1"/>
    </xf>
    <xf numFmtId="0" fontId="3" fillId="11" borderId="17" xfId="0" applyFont="1" applyFill="1" applyBorder="1" applyAlignment="1" applyProtection="1">
      <alignment horizontal="center"/>
      <protection hidden="1"/>
    </xf>
    <xf numFmtId="0" fontId="2" fillId="11" borderId="0" xfId="0" applyFont="1" applyFill="1" applyBorder="1" applyAlignment="1" applyProtection="1">
      <alignment wrapText="1"/>
      <protection hidden="1"/>
    </xf>
    <xf numFmtId="0" fontId="3" fillId="11" borderId="6" xfId="0" applyFont="1" applyFill="1" applyBorder="1" applyProtection="1">
      <protection hidden="1"/>
    </xf>
    <xf numFmtId="0" fontId="2" fillId="11" borderId="7" xfId="0" applyFont="1" applyFill="1" applyBorder="1" applyProtection="1">
      <protection hidden="1"/>
    </xf>
    <xf numFmtId="0" fontId="3" fillId="11" borderId="7" xfId="0" applyFont="1" applyFill="1" applyBorder="1" applyProtection="1">
      <protection hidden="1"/>
    </xf>
    <xf numFmtId="164" fontId="3" fillId="11" borderId="16" xfId="0" applyNumberFormat="1" applyFont="1" applyFill="1" applyBorder="1" applyAlignment="1" applyProtection="1">
      <alignment horizontal="right"/>
      <protection hidden="1"/>
    </xf>
    <xf numFmtId="164" fontId="3" fillId="11" borderId="7" xfId="0" applyNumberFormat="1" applyFont="1" applyFill="1" applyBorder="1" applyAlignment="1" applyProtection="1">
      <alignment horizontal="center" vertical="center"/>
      <protection hidden="1"/>
    </xf>
    <xf numFmtId="164" fontId="3" fillId="11" borderId="15" xfId="0" applyNumberFormat="1" applyFont="1" applyFill="1" applyBorder="1" applyAlignment="1" applyProtection="1">
      <alignment horizontal="center"/>
      <protection hidden="1"/>
    </xf>
    <xf numFmtId="0" fontId="17" fillId="11" borderId="0" xfId="0" applyFont="1" applyFill="1" applyBorder="1" applyProtection="1">
      <protection hidden="1"/>
    </xf>
    <xf numFmtId="0" fontId="19" fillId="11" borderId="0" xfId="0" applyFont="1" applyFill="1" applyBorder="1" applyProtection="1">
      <protection hidden="1"/>
    </xf>
    <xf numFmtId="0" fontId="19" fillId="11" borderId="0" xfId="0" applyFont="1" applyFill="1" applyBorder="1" applyAlignment="1" applyProtection="1">
      <alignment horizontal="right"/>
      <protection hidden="1"/>
    </xf>
    <xf numFmtId="164" fontId="19" fillId="11" borderId="0" xfId="0" applyNumberFormat="1" applyFont="1" applyFill="1" applyBorder="1" applyAlignment="1" applyProtection="1">
      <alignment horizontal="center" vertical="center"/>
      <protection hidden="1"/>
    </xf>
    <xf numFmtId="0" fontId="17" fillId="11" borderId="0" xfId="0" applyFont="1" applyFill="1" applyBorder="1" applyAlignment="1" applyProtection="1">
      <alignment horizontal="center"/>
      <protection hidden="1"/>
    </xf>
    <xf numFmtId="0" fontId="17" fillId="11" borderId="0" xfId="0" applyFont="1" applyFill="1" applyBorder="1" applyAlignment="1" applyProtection="1">
      <alignment horizontal="right"/>
      <protection hidden="1"/>
    </xf>
    <xf numFmtId="164" fontId="19" fillId="11" borderId="0" xfId="0" applyNumberFormat="1" applyFont="1" applyFill="1" applyBorder="1" applyAlignment="1" applyProtection="1">
      <alignment horizontal="right"/>
      <protection hidden="1"/>
    </xf>
    <xf numFmtId="0" fontId="19" fillId="11" borderId="0" xfId="0" applyFont="1" applyFill="1" applyBorder="1" applyAlignment="1" applyProtection="1">
      <alignment horizontal="center"/>
      <protection hidden="1"/>
    </xf>
    <xf numFmtId="164" fontId="20" fillId="12" borderId="12" xfId="0" applyNumberFormat="1" applyFont="1" applyFill="1" applyBorder="1" applyAlignment="1" applyProtection="1">
      <alignment horizontal="center" vertical="center"/>
      <protection hidden="1"/>
    </xf>
    <xf numFmtId="165" fontId="3" fillId="0" borderId="5" xfId="0" applyNumberFormat="1" applyFont="1" applyFill="1" applyBorder="1" applyAlignment="1" applyProtection="1">
      <alignment horizontal="left"/>
      <protection hidden="1"/>
    </xf>
    <xf numFmtId="0" fontId="2" fillId="0" borderId="16" xfId="0" applyFont="1" applyFill="1" applyBorder="1" applyProtection="1">
      <protection hidden="1"/>
    </xf>
    <xf numFmtId="165" fontId="3" fillId="0" borderId="5" xfId="0" applyNumberFormat="1" applyFont="1" applyFill="1" applyBorder="1" applyAlignment="1" applyProtection="1">
      <alignment horizontal="center"/>
      <protection hidden="1"/>
    </xf>
    <xf numFmtId="165" fontId="10" fillId="0" borderId="5" xfId="0" applyNumberFormat="1" applyFont="1" applyFill="1" applyBorder="1" applyAlignment="1" applyProtection="1">
      <alignment horizontal="left"/>
      <protection hidden="1"/>
    </xf>
    <xf numFmtId="0" fontId="2" fillId="0" borderId="15" xfId="0" applyFont="1" applyFill="1" applyBorder="1" applyProtection="1">
      <protection hidden="1"/>
    </xf>
    <xf numFmtId="0" fontId="3" fillId="13" borderId="5" xfId="0" applyFont="1" applyFill="1" applyBorder="1" applyAlignment="1" applyProtection="1">
      <alignment horizontal="center"/>
      <protection locked="0" hidden="1"/>
    </xf>
    <xf numFmtId="0" fontId="3" fillId="13" borderId="10" xfId="0" applyFont="1" applyFill="1" applyBorder="1" applyAlignment="1" applyProtection="1">
      <alignment horizontal="center"/>
      <protection locked="0" hidden="1"/>
    </xf>
    <xf numFmtId="164" fontId="2" fillId="14" borderId="5" xfId="0" applyNumberFormat="1" applyFont="1" applyFill="1" applyBorder="1" applyAlignment="1" applyProtection="1">
      <alignment horizontal="center"/>
      <protection hidden="1"/>
    </xf>
    <xf numFmtId="164" fontId="3" fillId="14" borderId="5" xfId="0" applyNumberFormat="1" applyFont="1" applyFill="1" applyBorder="1" applyAlignment="1" applyProtection="1">
      <alignment horizontal="center"/>
      <protection hidden="1"/>
    </xf>
    <xf numFmtId="1" fontId="25" fillId="0" borderId="1" xfId="0" applyNumberFormat="1" applyFont="1" applyBorder="1"/>
    <xf numFmtId="1" fontId="25" fillId="0" borderId="3" xfId="0" applyNumberFormat="1" applyFont="1" applyBorder="1"/>
    <xf numFmtId="167" fontId="3" fillId="8" borderId="5" xfId="0" applyNumberFormat="1" applyFont="1" applyFill="1" applyBorder="1" applyAlignment="1" applyProtection="1">
      <alignment horizontal="center" vertical="center"/>
      <protection locked="0"/>
    </xf>
    <xf numFmtId="168" fontId="3" fillId="6" borderId="5" xfId="0" applyNumberFormat="1" applyFont="1" applyFill="1" applyBorder="1" applyAlignment="1" applyProtection="1">
      <alignment horizontal="center"/>
      <protection locked="0" hidden="1"/>
    </xf>
    <xf numFmtId="168" fontId="3" fillId="13" borderId="5" xfId="0" applyNumberFormat="1" applyFont="1" applyFill="1" applyBorder="1" applyAlignment="1" applyProtection="1">
      <alignment horizontal="center"/>
      <protection locked="0" hidden="1"/>
    </xf>
    <xf numFmtId="168" fontId="3" fillId="6" borderId="5" xfId="0" applyNumberFormat="1" applyFont="1" applyFill="1" applyBorder="1" applyAlignment="1" applyProtection="1">
      <alignment horizontal="center" vertical="center"/>
      <protection locked="0" hidden="1"/>
    </xf>
    <xf numFmtId="0" fontId="25" fillId="0" borderId="1" xfId="0" applyFont="1" applyBorder="1"/>
    <xf numFmtId="1" fontId="25" fillId="0" borderId="18" xfId="0" applyNumberFormat="1" applyFont="1" applyBorder="1"/>
    <xf numFmtId="0" fontId="25" fillId="0" borderId="3" xfId="0" applyFont="1" applyBorder="1"/>
    <xf numFmtId="1" fontId="25" fillId="0" borderId="19" xfId="0" applyNumberFormat="1" applyFont="1" applyBorder="1"/>
    <xf numFmtId="0" fontId="26" fillId="2" borderId="12" xfId="1" applyFill="1" applyBorder="1" applyAlignment="1" applyProtection="1">
      <alignment horizontal="center" wrapText="1"/>
      <protection hidden="1"/>
    </xf>
    <xf numFmtId="0" fontId="3" fillId="2" borderId="16" xfId="0" applyFont="1" applyFill="1" applyBorder="1" applyAlignment="1" applyProtection="1">
      <alignment horizontal="center" wrapText="1"/>
      <protection hidden="1"/>
    </xf>
    <xf numFmtId="0" fontId="3" fillId="2" borderId="15" xfId="0" applyFont="1" applyFill="1" applyBorder="1" applyAlignment="1" applyProtection="1">
      <alignment horizontal="center" wrapText="1"/>
      <protection hidden="1"/>
    </xf>
    <xf numFmtId="0" fontId="7" fillId="2" borderId="12" xfId="0" applyFont="1" applyFill="1" applyBorder="1" applyAlignment="1" applyProtection="1">
      <alignment horizontal="center" vertical="center"/>
      <protection hidden="1"/>
    </xf>
    <xf numFmtId="0" fontId="7" fillId="2" borderId="16" xfId="0" applyFont="1" applyFill="1" applyBorder="1" applyAlignment="1" applyProtection="1">
      <alignment horizontal="center" vertical="center"/>
      <protection hidden="1"/>
    </xf>
    <xf numFmtId="0" fontId="7" fillId="2" borderId="15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 wrapText="1"/>
      <protection hidden="1"/>
    </xf>
    <xf numFmtId="0" fontId="3" fillId="2" borderId="16" xfId="0" applyFont="1" applyFill="1" applyBorder="1" applyAlignment="1" applyProtection="1">
      <alignment horizontal="center" vertical="center" wrapText="1"/>
      <protection hidden="1"/>
    </xf>
    <xf numFmtId="0" fontId="3" fillId="2" borderId="15" xfId="0" applyFont="1" applyFill="1" applyBorder="1" applyAlignment="1" applyProtection="1">
      <alignment horizontal="center" vertical="center" wrapText="1"/>
      <protection hidden="1"/>
    </xf>
    <xf numFmtId="0" fontId="7" fillId="11" borderId="12" xfId="0" applyFont="1" applyFill="1" applyBorder="1" applyAlignment="1" applyProtection="1">
      <alignment horizontal="center" vertical="center"/>
      <protection hidden="1"/>
    </xf>
    <xf numFmtId="0" fontId="7" fillId="11" borderId="16" xfId="0" applyFont="1" applyFill="1" applyBorder="1" applyAlignment="1" applyProtection="1">
      <alignment horizontal="center" vertical="center"/>
      <protection hidden="1"/>
    </xf>
    <xf numFmtId="0" fontId="7" fillId="11" borderId="15" xfId="0" applyFont="1" applyFill="1" applyBorder="1" applyAlignment="1" applyProtection="1">
      <alignment horizontal="center" vertical="center"/>
      <protection hidden="1"/>
    </xf>
    <xf numFmtId="0" fontId="3" fillId="11" borderId="12" xfId="0" applyFont="1" applyFill="1" applyBorder="1" applyAlignment="1" applyProtection="1">
      <alignment horizontal="center" vertical="center" wrapText="1"/>
      <protection hidden="1"/>
    </xf>
    <xf numFmtId="0" fontId="3" fillId="11" borderId="16" xfId="0" applyFont="1" applyFill="1" applyBorder="1" applyAlignment="1" applyProtection="1">
      <alignment horizontal="center" vertical="center" wrapText="1"/>
      <protection hidden="1"/>
    </xf>
    <xf numFmtId="0" fontId="3" fillId="11" borderId="15" xfId="0" applyFont="1" applyFill="1" applyBorder="1" applyAlignment="1" applyProtection="1">
      <alignment horizontal="center" vertical="center" wrapText="1"/>
      <protection hidden="1"/>
    </xf>
    <xf numFmtId="0" fontId="26" fillId="11" borderId="12" xfId="1" applyFill="1" applyBorder="1" applyAlignment="1" applyProtection="1">
      <alignment horizontal="center" wrapText="1"/>
      <protection hidden="1"/>
    </xf>
    <xf numFmtId="0" fontId="3" fillId="11" borderId="16" xfId="0" applyFont="1" applyFill="1" applyBorder="1" applyAlignment="1" applyProtection="1">
      <alignment horizontal="center" wrapText="1"/>
      <protection hidden="1"/>
    </xf>
    <xf numFmtId="0" fontId="3" fillId="11" borderId="15" xfId="0" applyFont="1" applyFill="1" applyBorder="1" applyAlignment="1" applyProtection="1">
      <alignment horizontal="center" wrapText="1"/>
      <protection hidden="1"/>
    </xf>
    <xf numFmtId="0" fontId="7" fillId="2" borderId="12" xfId="0" applyFont="1" applyFill="1" applyBorder="1" applyAlignment="1" applyProtection="1">
      <alignment horizontal="center" vertical="center" wrapText="1"/>
      <protection hidden="1"/>
    </xf>
    <xf numFmtId="0" fontId="7" fillId="2" borderId="16" xfId="0" applyFont="1" applyFill="1" applyBorder="1" applyAlignment="1" applyProtection="1">
      <alignment horizontal="center" vertical="center" wrapText="1"/>
      <protection hidden="1"/>
    </xf>
    <xf numFmtId="0" fontId="10" fillId="2" borderId="16" xfId="0" applyFont="1" applyFill="1" applyBorder="1" applyAlignment="1" applyProtection="1">
      <alignment horizontal="center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164" fontId="20" fillId="3" borderId="9" xfId="0" applyNumberFormat="1" applyFont="1" applyFill="1" applyBorder="1" applyAlignment="1" applyProtection="1">
      <alignment horizontal="center" vertical="center"/>
      <protection hidden="1"/>
    </xf>
    <xf numFmtId="164" fontId="20" fillId="3" borderId="17" xfId="0" applyNumberFormat="1" applyFont="1" applyFill="1" applyBorder="1" applyAlignment="1" applyProtection="1">
      <alignment horizontal="center" vertical="center"/>
      <protection hidden="1"/>
    </xf>
    <xf numFmtId="164" fontId="20" fillId="3" borderId="10" xfId="0" applyNumberFormat="1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center"/>
      <protection hidden="1"/>
    </xf>
    <xf numFmtId="0" fontId="3" fillId="7" borderId="12" xfId="0" applyFont="1" applyFill="1" applyBorder="1" applyAlignment="1" applyProtection="1">
      <alignment horizontal="center" vertical="center" wrapText="1"/>
      <protection hidden="1"/>
    </xf>
    <xf numFmtId="0" fontId="3" fillId="7" borderId="16" xfId="0" applyFont="1" applyFill="1" applyBorder="1" applyAlignment="1" applyProtection="1">
      <alignment horizontal="center" vertical="center" wrapText="1"/>
      <protection hidden="1"/>
    </xf>
    <xf numFmtId="0" fontId="3" fillId="7" borderId="15" xfId="0" applyFont="1" applyFill="1" applyBorder="1" applyAlignment="1" applyProtection="1">
      <alignment horizontal="center" vertical="center" wrapText="1"/>
      <protection hidden="1"/>
    </xf>
    <xf numFmtId="0" fontId="7" fillId="7" borderId="12" xfId="0" applyFont="1" applyFill="1" applyBorder="1" applyAlignment="1" applyProtection="1">
      <alignment horizontal="center" vertical="center"/>
      <protection hidden="1"/>
    </xf>
    <xf numFmtId="0" fontId="7" fillId="7" borderId="16" xfId="0" applyFont="1" applyFill="1" applyBorder="1" applyAlignment="1" applyProtection="1">
      <alignment horizontal="center" vertical="center"/>
      <protection hidden="1"/>
    </xf>
    <xf numFmtId="0" fontId="10" fillId="7" borderId="16" xfId="0" applyFont="1" applyFill="1" applyBorder="1" applyAlignment="1" applyProtection="1">
      <alignment horizontal="center" vertical="center" wrapText="1"/>
      <protection hidden="1"/>
    </xf>
    <xf numFmtId="0" fontId="10" fillId="7" borderId="15" xfId="0" applyFont="1" applyFill="1" applyBorder="1" applyAlignment="1" applyProtection="1">
      <alignment horizontal="center" vertical="center" wrapText="1"/>
      <protection hidden="1"/>
    </xf>
    <xf numFmtId="0" fontId="27" fillId="7" borderId="6" xfId="0" applyFont="1" applyFill="1" applyBorder="1" applyAlignment="1" applyProtection="1">
      <alignment horizontal="center"/>
      <protection hidden="1"/>
    </xf>
    <xf numFmtId="0" fontId="27" fillId="7" borderId="7" xfId="0" applyFont="1" applyFill="1" applyBorder="1" applyAlignment="1" applyProtection="1">
      <alignment horizontal="center"/>
      <protection hidden="1"/>
    </xf>
    <xf numFmtId="0" fontId="27" fillId="7" borderId="11" xfId="0" applyFont="1" applyFill="1" applyBorder="1" applyAlignment="1" applyProtection="1">
      <alignment horizontal="center"/>
      <protection hidden="1"/>
    </xf>
    <xf numFmtId="0" fontId="2" fillId="7" borderId="9" xfId="0" applyFont="1" applyFill="1" applyBorder="1" applyAlignment="1" applyProtection="1">
      <alignment horizontal="center" wrapText="1"/>
      <protection hidden="1"/>
    </xf>
    <xf numFmtId="0" fontId="2" fillId="7" borderId="10" xfId="0" applyFont="1" applyFill="1" applyBorder="1" applyAlignment="1" applyProtection="1">
      <alignment horizontal="center" wrapText="1"/>
      <protection hidden="1"/>
    </xf>
    <xf numFmtId="0" fontId="3" fillId="8" borderId="12" xfId="0" applyFont="1" applyFill="1" applyBorder="1" applyAlignment="1" applyProtection="1">
      <alignment horizontal="center" vertical="center" wrapText="1"/>
      <protection hidden="1"/>
    </xf>
    <xf numFmtId="0" fontId="3" fillId="8" borderId="16" xfId="0" applyFont="1" applyFill="1" applyBorder="1" applyAlignment="1" applyProtection="1">
      <alignment horizontal="center" vertical="center" wrapText="1"/>
      <protection hidden="1"/>
    </xf>
    <xf numFmtId="0" fontId="3" fillId="8" borderId="15" xfId="0" applyFont="1" applyFill="1" applyBorder="1" applyAlignment="1" applyProtection="1">
      <alignment horizontal="center" vertical="center" wrapText="1"/>
      <protection hidden="1"/>
    </xf>
    <xf numFmtId="0" fontId="27" fillId="15" borderId="6" xfId="0" applyFont="1" applyFill="1" applyBorder="1" applyAlignment="1" applyProtection="1">
      <alignment horizontal="center"/>
      <protection hidden="1"/>
    </xf>
    <xf numFmtId="0" fontId="27" fillId="15" borderId="7" xfId="0" applyFont="1" applyFill="1" applyBorder="1" applyAlignment="1" applyProtection="1">
      <alignment horizontal="center"/>
      <protection hidden="1"/>
    </xf>
    <xf numFmtId="0" fontId="27" fillId="15" borderId="11" xfId="0" applyFont="1" applyFill="1" applyBorder="1" applyAlignment="1" applyProtection="1">
      <alignment horizontal="center"/>
      <protection hidden="1"/>
    </xf>
    <xf numFmtId="0" fontId="7" fillId="8" borderId="12" xfId="0" applyFont="1" applyFill="1" applyBorder="1" applyAlignment="1" applyProtection="1">
      <alignment horizontal="center" vertical="center"/>
      <protection hidden="1"/>
    </xf>
    <xf numFmtId="0" fontId="7" fillId="8" borderId="16" xfId="0" applyFont="1" applyFill="1" applyBorder="1" applyAlignment="1" applyProtection="1">
      <alignment horizontal="center" vertical="center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2" fillId="8" borderId="9" xfId="0" applyFont="1" applyFill="1" applyBorder="1" applyAlignment="1" applyProtection="1">
      <alignment horizontal="center" wrapText="1"/>
      <protection hidden="1"/>
    </xf>
    <xf numFmtId="0" fontId="2" fillId="8" borderId="10" xfId="0" applyFont="1" applyFill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4" borderId="20" xfId="0" applyFont="1" applyFill="1" applyBorder="1" applyAlignment="1" applyProtection="1">
      <alignment horizontal="center"/>
      <protection hidden="1"/>
    </xf>
    <xf numFmtId="0" fontId="1" fillId="4" borderId="12" xfId="0" applyFont="1" applyFill="1" applyBorder="1" applyAlignment="1" applyProtection="1">
      <alignment horizontal="center"/>
      <protection hidden="1"/>
    </xf>
    <xf numFmtId="0" fontId="1" fillId="4" borderId="16" xfId="0" applyFont="1" applyFill="1" applyBorder="1" applyAlignment="1" applyProtection="1">
      <alignment horizontal="center"/>
      <protection hidden="1"/>
    </xf>
    <xf numFmtId="0" fontId="1" fillId="4" borderId="15" xfId="0" applyFont="1" applyFill="1" applyBorder="1" applyAlignment="1" applyProtection="1">
      <alignment horizontal="center"/>
      <protection hidden="1"/>
    </xf>
    <xf numFmtId="0" fontId="1" fillId="5" borderId="12" xfId="0" applyFont="1" applyFill="1" applyBorder="1" applyAlignment="1" applyProtection="1">
      <alignment horizontal="center"/>
      <protection hidden="1"/>
    </xf>
    <xf numFmtId="0" fontId="1" fillId="5" borderId="16" xfId="0" applyFont="1" applyFill="1" applyBorder="1" applyAlignment="1" applyProtection="1">
      <alignment horizontal="center"/>
      <protection hidden="1"/>
    </xf>
    <xf numFmtId="0" fontId="1" fillId="5" borderId="15" xfId="0" applyFont="1" applyFill="1" applyBorder="1" applyAlignment="1" applyProtection="1">
      <alignment horizontal="center"/>
      <protection hidden="1"/>
    </xf>
    <xf numFmtId="0" fontId="1" fillId="5" borderId="20" xfId="0" applyFont="1" applyFill="1" applyBorder="1" applyAlignment="1" applyProtection="1">
      <alignment horizontal="center"/>
      <protection hidden="1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495300</xdr:colOff>
          <xdr:row>895</xdr:row>
          <xdr:rowOff>219075</xdr:rowOff>
        </xdr:from>
        <xdr:to>
          <xdr:col>9</xdr:col>
          <xdr:colOff>1190625</xdr:colOff>
          <xdr:row>899</xdr:row>
          <xdr:rowOff>152400</xdr:rowOff>
        </xdr:to>
        <xdr:sp macro="" textlink="">
          <xdr:nvSpPr>
            <xdr:cNvPr id="9224" name="Button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 Leibrentenbarwertfaktor Mann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utachterausschuss-kiel.de/" TargetMode="External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utachterausschuss-kiel.de/" TargetMode="Externa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utachterausschuss-kiel.de/" TargetMode="Externa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utachterausschuss-kiel.de/" TargetMode="Externa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utachterausschuss-kiel.de/" TargetMode="Externa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4.xml"/><Relationship Id="rId5" Type="http://schemas.openxmlformats.org/officeDocument/2006/relationships/vmlDrawing" Target="../drawings/vmlDrawing5.vml"/><Relationship Id="rId4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:N903"/>
  <sheetViews>
    <sheetView showGridLines="0" showRowColHeaders="0" tabSelected="1" showOutlineSymbols="0" zoomScale="105" zoomScaleNormal="105" workbookViewId="0">
      <selection activeCell="D5" sqref="D5"/>
    </sheetView>
  </sheetViews>
  <sheetFormatPr baseColWidth="10" defaultRowHeight="12.75"/>
  <cols>
    <col min="1" max="1" width="51.85546875" style="121" customWidth="1"/>
    <col min="2" max="2" width="15" style="121" customWidth="1"/>
    <col min="3" max="3" width="16.5703125" style="121" customWidth="1"/>
    <col min="4" max="4" width="18.42578125" style="125" customWidth="1"/>
    <col min="5" max="5" width="23" style="125" customWidth="1"/>
    <col min="6" max="6" width="15" style="125" customWidth="1"/>
    <col min="7" max="16384" width="11.42578125" style="121"/>
  </cols>
  <sheetData>
    <row r="1" spans="1:7" ht="18.75" customHeight="1" thickBot="1">
      <c r="A1" s="222" t="s">
        <v>55</v>
      </c>
      <c r="B1" s="223"/>
      <c r="C1" s="223"/>
      <c r="D1" s="223"/>
      <c r="E1" s="223"/>
      <c r="F1" s="224"/>
    </row>
    <row r="2" spans="1:7" ht="18.75" customHeight="1" thickBot="1">
      <c r="A2" s="216" t="s">
        <v>56</v>
      </c>
      <c r="B2" s="217"/>
      <c r="C2" s="217"/>
      <c r="D2" s="217"/>
      <c r="E2" s="217"/>
      <c r="F2" s="218"/>
    </row>
    <row r="3" spans="1:7" ht="57" customHeight="1" thickBot="1">
      <c r="A3" s="219" t="str">
        <f>"Leibrentenbarwertfaktor "&amp;Absterbeordnung!B6&amp; " -   Eine Person - männlich "</f>
        <v xml:space="preserve">Leibrentenbarwertfaktor 2010-2012 -   Eine Person - männlich </v>
      </c>
      <c r="B3" s="220"/>
      <c r="C3" s="220"/>
      <c r="D3" s="220"/>
      <c r="E3" s="220"/>
      <c r="F3" s="221"/>
    </row>
    <row r="4" spans="1:7" ht="18.75" thickBot="1">
      <c r="A4" s="40"/>
      <c r="B4" s="41"/>
      <c r="C4" s="41"/>
      <c r="D4" s="42"/>
      <c r="E4" s="82" t="s">
        <v>33</v>
      </c>
      <c r="F4" s="85">
        <f>Absterbeordnung!E1</f>
        <v>42116</v>
      </c>
    </row>
    <row r="5" spans="1:7" ht="18.75" thickBot="1">
      <c r="A5" s="40" t="s">
        <v>4</v>
      </c>
      <c r="B5" s="97"/>
      <c r="C5" s="41"/>
      <c r="D5" s="104">
        <v>60</v>
      </c>
      <c r="E5" s="42"/>
      <c r="F5" s="98"/>
    </row>
    <row r="6" spans="1:7" ht="18">
      <c r="A6" s="40"/>
      <c r="B6" s="97"/>
      <c r="C6" s="41"/>
      <c r="D6" s="42"/>
      <c r="E6" s="42"/>
      <c r="F6" s="98"/>
    </row>
    <row r="7" spans="1:7" ht="18.75" thickBot="1">
      <c r="A7" s="40"/>
      <c r="B7" s="97"/>
      <c r="C7" s="41"/>
      <c r="D7" s="42"/>
      <c r="E7" s="42"/>
      <c r="F7" s="98"/>
    </row>
    <row r="8" spans="1:7" ht="18.75" thickBot="1">
      <c r="A8" s="40" t="s">
        <v>3</v>
      </c>
      <c r="B8" s="97"/>
      <c r="C8" s="41"/>
      <c r="D8" s="208">
        <v>2</v>
      </c>
      <c r="E8" s="42"/>
      <c r="F8" s="98"/>
    </row>
    <row r="9" spans="1:7" ht="18.75" thickBot="1">
      <c r="A9" s="40" t="s">
        <v>54</v>
      </c>
      <c r="B9" s="97"/>
      <c r="C9" s="41"/>
      <c r="D9" s="104" t="s">
        <v>18</v>
      </c>
      <c r="E9" s="42"/>
      <c r="F9" s="98"/>
    </row>
    <row r="10" spans="1:7" ht="18.75" thickBot="1">
      <c r="A10" s="40" t="s">
        <v>52</v>
      </c>
      <c r="B10" s="97"/>
      <c r="C10" s="41"/>
      <c r="D10" s="105">
        <v>12</v>
      </c>
      <c r="E10" s="42"/>
      <c r="F10" s="98"/>
    </row>
    <row r="11" spans="1:7" ht="18">
      <c r="A11" s="40"/>
      <c r="B11" s="97"/>
      <c r="C11" s="41"/>
      <c r="D11" s="152"/>
      <c r="E11" s="150" t="s">
        <v>40</v>
      </c>
      <c r="F11" s="90" t="s">
        <v>35</v>
      </c>
    </row>
    <row r="12" spans="1:7" ht="18.75" thickBot="1">
      <c r="A12" s="40"/>
      <c r="B12" s="97"/>
      <c r="C12" s="41"/>
      <c r="D12" s="153" t="s">
        <v>34</v>
      </c>
      <c r="E12" s="151" t="s">
        <v>36</v>
      </c>
      <c r="F12" s="91" t="s">
        <v>30</v>
      </c>
    </row>
    <row r="13" spans="1:7" ht="18.75" thickBot="1">
      <c r="A13" s="40" t="s">
        <v>41</v>
      </c>
      <c r="B13" s="97"/>
      <c r="C13" s="41"/>
      <c r="D13" s="106">
        <f>LOOKUP(D5,Daten1M!A15:A136,Daten1M!F15:F136)</f>
        <v>17.297922582394197</v>
      </c>
      <c r="E13" s="92">
        <f>IF(D9="vorschüssig",B49,IF(D9="nachschüssig",B50,0))</f>
        <v>-0.46161041666666663</v>
      </c>
      <c r="F13" s="107">
        <f>D13+E13</f>
        <v>16.836312165727531</v>
      </c>
    </row>
    <row r="14" spans="1:7" ht="18.75" thickBot="1">
      <c r="A14" s="40"/>
      <c r="B14" s="97"/>
      <c r="C14" s="41"/>
      <c r="D14" s="41"/>
      <c r="E14" s="41"/>
      <c r="F14" s="159"/>
    </row>
    <row r="15" spans="1:7" ht="18.75" thickBot="1">
      <c r="A15" s="155" t="s">
        <v>50</v>
      </c>
      <c r="B15" s="156"/>
      <c r="C15" s="156"/>
      <c r="D15" s="154">
        <f>1-((D13-1)*(D8/100))</f>
        <v>0.67404154835211605</v>
      </c>
      <c r="E15" s="157" t="s">
        <v>51</v>
      </c>
      <c r="F15" s="158"/>
      <c r="G15" s="72"/>
    </row>
    <row r="16" spans="1:7" s="72" customFormat="1">
      <c r="A16" s="121"/>
      <c r="B16" s="121"/>
      <c r="C16" s="121"/>
      <c r="D16" s="125"/>
      <c r="E16" s="125"/>
      <c r="F16" s="125"/>
    </row>
    <row r="17" spans="1:6" s="72" customFormat="1">
      <c r="A17" s="121"/>
      <c r="B17" s="121"/>
      <c r="C17" s="121"/>
      <c r="D17" s="125"/>
      <c r="E17" s="125"/>
      <c r="F17" s="125"/>
    </row>
    <row r="18" spans="1:6" s="72" customFormat="1">
      <c r="A18" s="121"/>
      <c r="B18" s="121"/>
      <c r="C18" s="121"/>
      <c r="D18" s="125"/>
      <c r="E18" s="125"/>
      <c r="F18" s="125"/>
    </row>
    <row r="19" spans="1:6" s="72" customFormat="1">
      <c r="A19" s="121"/>
      <c r="B19" s="121"/>
      <c r="C19" s="121"/>
      <c r="D19" s="125"/>
      <c r="E19" s="125"/>
      <c r="F19" s="125"/>
    </row>
    <row r="20" spans="1:6" s="72" customFormat="1">
      <c r="A20" s="121"/>
      <c r="B20" s="121"/>
      <c r="C20" s="121"/>
      <c r="D20" s="125"/>
      <c r="E20" s="125"/>
      <c r="F20" s="125"/>
    </row>
    <row r="21" spans="1:6" s="72" customFormat="1">
      <c r="A21" s="121"/>
      <c r="B21" s="121"/>
      <c r="C21" s="121"/>
      <c r="D21" s="125"/>
      <c r="E21" s="125"/>
      <c r="F21" s="125"/>
    </row>
    <row r="22" spans="1:6" s="72" customFormat="1">
      <c r="A22" s="121"/>
      <c r="B22" s="121"/>
      <c r="C22" s="121"/>
      <c r="D22" s="125"/>
      <c r="E22" s="125"/>
      <c r="F22" s="125"/>
    </row>
    <row r="23" spans="1:6" s="72" customFormat="1">
      <c r="A23" s="121"/>
      <c r="B23" s="121"/>
      <c r="C23" s="121"/>
      <c r="D23" s="125"/>
      <c r="E23" s="125"/>
      <c r="F23" s="125"/>
    </row>
    <row r="24" spans="1:6" s="72" customFormat="1">
      <c r="A24" s="121"/>
      <c r="B24" s="121"/>
      <c r="C24" s="121"/>
      <c r="D24" s="125"/>
      <c r="E24" s="125"/>
      <c r="F24" s="125"/>
    </row>
    <row r="25" spans="1:6" s="72" customFormat="1">
      <c r="A25" s="121"/>
      <c r="B25" s="121"/>
      <c r="C25" s="121"/>
      <c r="D25" s="125"/>
      <c r="E25" s="125"/>
      <c r="F25" s="125"/>
    </row>
    <row r="26" spans="1:6" s="72" customFormat="1">
      <c r="A26" s="121"/>
      <c r="B26" s="121"/>
      <c r="C26" s="121"/>
      <c r="D26" s="125"/>
      <c r="E26" s="125"/>
      <c r="F26" s="125"/>
    </row>
    <row r="27" spans="1:6" s="72" customFormat="1">
      <c r="A27" s="121"/>
      <c r="B27" s="121"/>
      <c r="C27" s="121"/>
      <c r="D27" s="125"/>
      <c r="E27" s="125"/>
      <c r="F27" s="125"/>
    </row>
    <row r="28" spans="1:6" s="72" customFormat="1">
      <c r="A28" s="121"/>
      <c r="B28" s="121"/>
      <c r="C28" s="121"/>
      <c r="D28" s="125"/>
      <c r="E28" s="125"/>
      <c r="F28" s="125"/>
    </row>
    <row r="29" spans="1:6" s="72" customFormat="1">
      <c r="A29" s="121"/>
      <c r="B29" s="121"/>
      <c r="C29" s="121"/>
      <c r="D29" s="125"/>
      <c r="E29" s="125"/>
      <c r="F29" s="125"/>
    </row>
    <row r="30" spans="1:6" s="72" customFormat="1">
      <c r="A30" s="121"/>
      <c r="B30" s="121"/>
      <c r="C30" s="121"/>
      <c r="D30" s="125"/>
      <c r="E30" s="125"/>
      <c r="F30" s="125"/>
    </row>
    <row r="31" spans="1:6" s="72" customFormat="1">
      <c r="A31" s="121"/>
      <c r="B31" s="121"/>
      <c r="C31" s="121"/>
      <c r="D31" s="125"/>
      <c r="E31" s="125"/>
      <c r="F31" s="125"/>
    </row>
    <row r="32" spans="1:6" s="72" customFormat="1">
      <c r="A32" s="121"/>
      <c r="B32" s="121"/>
      <c r="C32" s="121"/>
      <c r="D32" s="125"/>
      <c r="E32" s="125"/>
      <c r="F32" s="125"/>
    </row>
    <row r="33" spans="1:6" s="72" customFormat="1">
      <c r="A33" s="121"/>
      <c r="B33" s="121"/>
      <c r="C33" s="121"/>
      <c r="D33" s="125"/>
      <c r="E33" s="125"/>
      <c r="F33" s="125"/>
    </row>
    <row r="34" spans="1:6" s="72" customFormat="1">
      <c r="A34" s="121"/>
      <c r="B34" s="121"/>
      <c r="C34" s="121"/>
      <c r="D34" s="125"/>
      <c r="E34" s="125"/>
      <c r="F34" s="125"/>
    </row>
    <row r="35" spans="1:6" s="72" customFormat="1">
      <c r="A35" s="121"/>
      <c r="B35" s="121"/>
      <c r="C35" s="121"/>
      <c r="D35" s="125"/>
      <c r="E35" s="125"/>
      <c r="F35" s="125"/>
    </row>
    <row r="36" spans="1:6" s="72" customFormat="1">
      <c r="A36" s="121"/>
      <c r="B36" s="121"/>
      <c r="C36" s="121"/>
      <c r="D36" s="125"/>
      <c r="E36" s="125"/>
      <c r="F36" s="125"/>
    </row>
    <row r="37" spans="1:6" s="72" customFormat="1">
      <c r="A37" s="121"/>
      <c r="B37" s="121"/>
      <c r="C37" s="121"/>
      <c r="D37" s="125"/>
      <c r="E37" s="125"/>
      <c r="F37" s="125"/>
    </row>
    <row r="38" spans="1:6" s="72" customFormat="1">
      <c r="A38" s="121"/>
      <c r="B38" s="121"/>
      <c r="C38" s="121"/>
      <c r="D38" s="125"/>
      <c r="E38" s="125"/>
      <c r="F38" s="125"/>
    </row>
    <row r="39" spans="1:6" s="72" customFormat="1">
      <c r="A39" s="121"/>
      <c r="B39" s="121"/>
      <c r="C39" s="121"/>
      <c r="D39" s="125"/>
      <c r="E39" s="125"/>
      <c r="F39" s="125"/>
    </row>
    <row r="40" spans="1:6" s="72" customFormat="1">
      <c r="A40" s="121"/>
      <c r="B40" s="121"/>
      <c r="C40" s="121"/>
      <c r="D40" s="125"/>
      <c r="E40" s="125"/>
      <c r="F40" s="125"/>
    </row>
    <row r="41" spans="1:6" s="72" customFormat="1">
      <c r="A41" s="121"/>
      <c r="B41" s="121"/>
      <c r="C41" s="121"/>
      <c r="D41" s="125"/>
      <c r="E41" s="125"/>
      <c r="F41" s="125"/>
    </row>
    <row r="42" spans="1:6" s="72" customFormat="1">
      <c r="A42" s="121"/>
      <c r="B42" s="121"/>
      <c r="C42" s="121"/>
      <c r="D42" s="125"/>
      <c r="E42" s="125"/>
      <c r="F42" s="125"/>
    </row>
    <row r="43" spans="1:6" s="72" customFormat="1">
      <c r="A43" s="121"/>
      <c r="B43" s="121"/>
      <c r="C43" s="121"/>
      <c r="D43" s="125"/>
      <c r="E43" s="125"/>
      <c r="F43" s="125"/>
    </row>
    <row r="44" spans="1:6" s="72" customFormat="1">
      <c r="A44" s="121"/>
      <c r="B44" s="121"/>
      <c r="C44" s="121"/>
      <c r="D44" s="125"/>
      <c r="E44" s="125"/>
      <c r="F44" s="125"/>
    </row>
    <row r="45" spans="1:6" s="72" customFormat="1"/>
    <row r="46" spans="1:6" s="72" customFormat="1"/>
    <row r="47" spans="1:6" s="72" customFormat="1">
      <c r="A47" s="72" t="s">
        <v>52</v>
      </c>
      <c r="B47" s="72">
        <f>nachschüssig</f>
        <v>12</v>
      </c>
    </row>
    <row r="48" spans="1:6" s="72" customFormat="1">
      <c r="A48" s="72" t="s">
        <v>53</v>
      </c>
      <c r="B48" s="72">
        <f>D8</f>
        <v>2</v>
      </c>
      <c r="C48" s="72" t="s">
        <v>37</v>
      </c>
    </row>
    <row r="49" spans="1:14" s="72" customFormat="1">
      <c r="A49" s="121" t="s">
        <v>18</v>
      </c>
      <c r="B49" s="121">
        <f>(-1*((B47-1)/(2*B47)))-(((B47*B47-1)/(6*B47^2))*(B48/100))+(((B47^2-1)/(12*B47^2))*((B48/100)^2))</f>
        <v>-0.46161041666666663</v>
      </c>
      <c r="C49" s="121"/>
    </row>
    <row r="50" spans="1:14" s="72" customFormat="1" ht="22.5" customHeight="1">
      <c r="A50" s="72" t="s">
        <v>17</v>
      </c>
      <c r="B50" s="72">
        <f>(-1+((B47-1)/(2*B47)))-(((B47*B47-1)/(6*B47^2))*(B48/100))+(((B47^2-1)/(12*B47^2))*((B48/100)^2))</f>
        <v>-0.54494375000000006</v>
      </c>
    </row>
    <row r="51" spans="1:14" s="72" customFormat="1"/>
    <row r="52" spans="1:14" s="72" customFormat="1">
      <c r="F52" s="122"/>
    </row>
    <row r="53" spans="1:14" s="72" customFormat="1">
      <c r="D53" s="122"/>
      <c r="E53" s="122"/>
      <c r="F53" s="122"/>
    </row>
    <row r="54" spans="1:14">
      <c r="A54" s="72"/>
      <c r="B54" s="72"/>
      <c r="C54" s="72"/>
      <c r="D54" s="122"/>
      <c r="E54" s="122"/>
      <c r="F54" s="122"/>
    </row>
    <row r="55" spans="1:14">
      <c r="A55" s="72"/>
      <c r="B55" s="72"/>
      <c r="C55" s="72"/>
      <c r="D55" s="122"/>
      <c r="E55" s="122"/>
      <c r="F55" s="122"/>
    </row>
    <row r="58" spans="1:14">
      <c r="B58" s="121" t="s">
        <v>15</v>
      </c>
      <c r="C58" s="121">
        <v>1</v>
      </c>
    </row>
    <row r="59" spans="1:14">
      <c r="B59" s="121" t="s">
        <v>19</v>
      </c>
      <c r="C59" s="121">
        <v>2</v>
      </c>
    </row>
    <row r="60" spans="1:14">
      <c r="C60" s="121">
        <v>4</v>
      </c>
    </row>
    <row r="61" spans="1:14">
      <c r="C61" s="121">
        <v>12</v>
      </c>
    </row>
    <row r="63" spans="1:14">
      <c r="B63" s="122">
        <v>2</v>
      </c>
      <c r="C63" s="122">
        <v>2.5</v>
      </c>
      <c r="D63" s="122">
        <v>3</v>
      </c>
      <c r="E63" s="122">
        <v>3.5</v>
      </c>
      <c r="F63" s="122">
        <v>4</v>
      </c>
      <c r="G63" s="122">
        <v>4.5</v>
      </c>
      <c r="H63" s="122">
        <v>5</v>
      </c>
      <c r="I63" s="122">
        <v>5.5</v>
      </c>
      <c r="J63" s="122">
        <v>6</v>
      </c>
      <c r="K63" s="122">
        <v>7</v>
      </c>
      <c r="L63" s="122">
        <v>8</v>
      </c>
      <c r="M63" s="122">
        <v>9</v>
      </c>
      <c r="N63" s="123">
        <v>10</v>
      </c>
    </row>
    <row r="895" spans="6:11" ht="18.75" thickBot="1">
      <c r="F895" s="48"/>
      <c r="G895" s="100"/>
      <c r="H895" s="49"/>
      <c r="I895" s="101"/>
      <c r="J895" s="102"/>
      <c r="K895" s="103"/>
    </row>
    <row r="896" spans="6:11" ht="18">
      <c r="F896" s="71" t="s">
        <v>31</v>
      </c>
      <c r="G896" s="72"/>
      <c r="H896" s="73"/>
      <c r="I896" s="74" t="e">
        <f>LOOKUP(D6,Daten!A15:A136,Daten!L15:L136)</f>
        <v>#N/A</v>
      </c>
      <c r="J896" s="77"/>
      <c r="K896" s="88" t="e">
        <f>I896+E13</f>
        <v>#N/A</v>
      </c>
    </row>
    <row r="897" spans="6:11" ht="18">
      <c r="F897" s="73"/>
      <c r="G897" s="73"/>
      <c r="H897" s="73"/>
      <c r="I897" s="75"/>
      <c r="J897" s="77"/>
      <c r="K897" s="76"/>
    </row>
    <row r="898" spans="6:11" ht="18">
      <c r="F898" s="73"/>
      <c r="G898" s="73"/>
      <c r="H898" s="73"/>
      <c r="I898" s="75"/>
      <c r="J898" s="77"/>
      <c r="K898" s="76"/>
    </row>
    <row r="899" spans="6:11" ht="18">
      <c r="F899" s="126" t="s">
        <v>16</v>
      </c>
      <c r="G899" s="46">
        <f>LOOKUP(D5,Daten!N15:N127,Daten!U15:U127)</f>
        <v>15.012389198766778</v>
      </c>
      <c r="H899" s="73"/>
      <c r="I899" s="76"/>
      <c r="J899" s="77"/>
      <c r="K899" s="76"/>
    </row>
    <row r="900" spans="6:11" ht="18">
      <c r="F900" s="73" t="s">
        <v>29</v>
      </c>
      <c r="G900" s="46"/>
      <c r="H900" s="73"/>
      <c r="I900" s="76"/>
      <c r="J900" s="77"/>
      <c r="K900" s="76"/>
    </row>
    <row r="901" spans="6:11" ht="18">
      <c r="F901" s="73" t="s">
        <v>28</v>
      </c>
      <c r="G901" s="72"/>
      <c r="H901" s="73"/>
      <c r="I901" s="74" t="e">
        <f>D13+I896-G899</f>
        <v>#N/A</v>
      </c>
      <c r="J901" s="77"/>
      <c r="K901" s="74" t="e">
        <f>I901+E13</f>
        <v>#N/A</v>
      </c>
    </row>
    <row r="902" spans="6:11" ht="18">
      <c r="F902" s="73"/>
      <c r="G902" s="72"/>
      <c r="H902" s="73"/>
      <c r="I902" s="124"/>
      <c r="J902" s="124"/>
      <c r="K902" s="122"/>
    </row>
    <row r="903" spans="6:11" ht="18">
      <c r="F903" s="73"/>
      <c r="G903" s="72"/>
      <c r="H903" s="73"/>
      <c r="I903" s="124"/>
      <c r="J903" s="124"/>
      <c r="K903" s="122"/>
    </row>
  </sheetData>
  <sheetProtection password="F002" sheet="1"/>
  <dataConsolidate/>
  <customSheetViews>
    <customSheetView guid="{AAA317AB-9C4F-4A7B-BD58-62DAAE088BDA}" scale="104" showPageBreaks="1" showGridLines="0" showRowCol="0" outlineSymbols="0" zeroValues="0" fitToPage="1" printArea="1">
      <selection activeCell="D27" sqref="D27"/>
      <pageMargins left="0.78740157499999996" right="0.78740157499999996" top="0.984251969" bottom="0.984251969" header="0.4921259845" footer="0.4921259845"/>
      <pageSetup paperSize="9" scale="94" orientation="landscape" r:id="rId1"/>
      <headerFooter alignWithMargins="0"/>
    </customSheetView>
    <customSheetView guid="{AC77A39F-ABA0-4848-B5DA-4147A1099D4C}" scale="104" showPageBreaks="1" showGridLines="0" outlineSymbols="0" zeroValues="0" fitToPage="1" printArea="1">
      <selection activeCell="D27" sqref="D27"/>
      <pageMargins left="0.78740157499999996" right="0.78740157499999996" top="0.984251969" bottom="0.984251969" header="0.4921259845" footer="0.4921259845"/>
      <pageSetup paperSize="9" scale="94" orientation="landscape" r:id="rId2"/>
      <headerFooter alignWithMargins="0"/>
    </customSheetView>
  </customSheetViews>
  <mergeCells count="3">
    <mergeCell ref="A2:F2"/>
    <mergeCell ref="A3:F3"/>
    <mergeCell ref="A1:F1"/>
  </mergeCells>
  <phoneticPr fontId="0" type="noConversion"/>
  <dataValidations count="2">
    <dataValidation type="list" allowBlank="1" showInputMessage="1" showErrorMessage="1" errorTitle="Rente Vor. - bzw. Nachschüssig" error="Lediglich vorschüssig oder nachschüssig zulässig" sqref="D9">
      <formula1>$A$49:$A$50</formula1>
    </dataValidation>
    <dataValidation type="whole" allowBlank="1" showInputMessage="1" showErrorMessage="1" errorTitle="Raten pro Jahr" error="Die Zahlen zwischen 1 und 12 sind zulässig!" sqref="D10">
      <formula1>1</formula1>
      <formula2>12</formula2>
    </dataValidation>
  </dataValidations>
  <hyperlinks>
    <hyperlink ref="A2" r:id="rId3"/>
  </hyperlinks>
  <pageMargins left="0.78740157499999996" right="0.78740157499999996" top="0.984251969" bottom="0.984251969" header="0.4921259845" footer="0.4921259845"/>
  <pageSetup paperSize="9" scale="94" orientation="landscape" r:id="rId4"/>
  <headerFooter alignWithMargins="0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4" r:id="rId7" name="Button 8">
              <controlPr defaultSize="0" print="0" autoFill="0" autoPict="0" macro="[0]!MannDru">
                <anchor moveWithCells="1" sizeWithCells="1">
                  <from>
                    <xdr:col>8</xdr:col>
                    <xdr:colOff>495300</xdr:colOff>
                    <xdr:row>895</xdr:row>
                    <xdr:rowOff>219075</xdr:rowOff>
                  </from>
                  <to>
                    <xdr:col>9</xdr:col>
                    <xdr:colOff>1190625</xdr:colOff>
                    <xdr:row>899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AB233"/>
  <sheetViews>
    <sheetView workbookViewId="0">
      <selection activeCell="M1" sqref="M1:M65536"/>
    </sheetView>
  </sheetViews>
  <sheetFormatPr baseColWidth="10" defaultRowHeight="12.75"/>
  <cols>
    <col min="1" max="1" width="10" style="2" bestFit="1" customWidth="1"/>
    <col min="2" max="2" width="6.140625" style="2" bestFit="1" customWidth="1"/>
    <col min="3" max="3" width="5.7109375" style="3" bestFit="1" customWidth="1"/>
    <col min="4" max="4" width="5.28515625" style="2" bestFit="1" customWidth="1"/>
    <col min="5" max="5" width="7" style="2" bestFit="1" customWidth="1"/>
    <col min="6" max="6" width="6.5703125" style="4" bestFit="1" customWidth="1"/>
    <col min="7" max="7" width="5" style="2" customWidth="1"/>
    <col min="8" max="8" width="6.140625" style="2" bestFit="1" customWidth="1"/>
    <col min="9" max="9" width="5.7109375" style="3" bestFit="1" customWidth="1"/>
    <col min="10" max="10" width="5.28515625" style="2" bestFit="1" customWidth="1"/>
    <col min="11" max="11" width="7" style="2" bestFit="1" customWidth="1"/>
    <col min="12" max="12" width="6.5703125" style="4" bestFit="1" customWidth="1"/>
    <col min="13" max="13" width="6.5703125" style="4" customWidth="1"/>
    <col min="14" max="14" width="7.28515625" style="2" customWidth="1"/>
    <col min="15" max="15" width="6.42578125" style="2" customWidth="1"/>
    <col min="16" max="17" width="11.42578125" style="2"/>
    <col min="18" max="19" width="11.42578125" style="5"/>
    <col min="20" max="28" width="11.42578125" style="6"/>
    <col min="29" max="16384" width="11.42578125" style="2"/>
  </cols>
  <sheetData>
    <row r="1" spans="1:21">
      <c r="A1" s="2" t="s">
        <v>6</v>
      </c>
      <c r="B1" s="2">
        <f>Mann!D5</f>
        <v>60</v>
      </c>
    </row>
    <row r="2" spans="1:21">
      <c r="A2" s="2" t="s">
        <v>7</v>
      </c>
      <c r="B2" s="2">
        <f>'2 Männer'!D6</f>
        <v>50</v>
      </c>
    </row>
    <row r="3" spans="1:21">
      <c r="A3" s="2" t="s">
        <v>14</v>
      </c>
      <c r="B3" s="2">
        <f>B1-B2</f>
        <v>10</v>
      </c>
    </row>
    <row r="5" spans="1:21">
      <c r="A5" s="2" t="s">
        <v>3</v>
      </c>
      <c r="B5" s="2">
        <f>Mann!D8</f>
        <v>2</v>
      </c>
    </row>
    <row r="10" spans="1:21" ht="13.5" thickBot="1"/>
    <row r="11" spans="1:21" ht="13.5" thickBot="1">
      <c r="B11" s="271" t="s">
        <v>1</v>
      </c>
      <c r="C11" s="271"/>
      <c r="D11" s="271"/>
      <c r="E11" s="271"/>
      <c r="F11" s="271"/>
      <c r="H11" s="272" t="s">
        <v>1</v>
      </c>
      <c r="I11" s="273"/>
      <c r="J11" s="273"/>
      <c r="K11" s="273"/>
      <c r="L11" s="274"/>
      <c r="M11" s="35"/>
    </row>
    <row r="12" spans="1:21">
      <c r="A12" s="8" t="s">
        <v>2</v>
      </c>
      <c r="B12" s="8" t="s">
        <v>13</v>
      </c>
      <c r="C12" s="8" t="s">
        <v>8</v>
      </c>
      <c r="D12" s="8" t="s">
        <v>11</v>
      </c>
      <c r="E12" s="8"/>
      <c r="F12" s="9" t="s">
        <v>12</v>
      </c>
      <c r="G12" s="8"/>
      <c r="H12" s="32" t="s">
        <v>13</v>
      </c>
      <c r="I12" s="32" t="s">
        <v>8</v>
      </c>
      <c r="J12" s="32" t="s">
        <v>11</v>
      </c>
      <c r="K12" s="32"/>
      <c r="L12" s="33" t="s">
        <v>12</v>
      </c>
      <c r="M12" s="33"/>
      <c r="N12" s="12" t="s">
        <v>2</v>
      </c>
      <c r="O12" s="12"/>
      <c r="P12" s="12" t="s">
        <v>1</v>
      </c>
      <c r="Q12" s="12" t="s">
        <v>1</v>
      </c>
    </row>
    <row r="13" spans="1:21">
      <c r="A13" s="13"/>
      <c r="B13" s="14"/>
      <c r="C13" s="15"/>
      <c r="D13" s="14"/>
      <c r="E13" s="14"/>
      <c r="F13" s="16"/>
      <c r="G13" s="5"/>
      <c r="H13" s="14"/>
      <c r="I13" s="15"/>
      <c r="J13" s="14"/>
      <c r="K13" s="14"/>
      <c r="L13" s="16"/>
      <c r="M13" s="16"/>
      <c r="N13" s="20"/>
      <c r="O13" s="20"/>
      <c r="P13" s="20"/>
      <c r="Q13" s="20"/>
    </row>
    <row r="14" spans="1:21">
      <c r="A14" s="21">
        <v>0</v>
      </c>
      <c r="B14" s="22">
        <f>Absterbeordnung!B8</f>
        <v>100000</v>
      </c>
      <c r="C14" s="15"/>
      <c r="D14" s="22"/>
      <c r="E14" s="22"/>
      <c r="F14" s="16"/>
      <c r="G14" s="23"/>
      <c r="H14" s="14">
        <f t="shared" ref="H14:H45" si="0">B14</f>
        <v>100000</v>
      </c>
      <c r="I14" s="15"/>
      <c r="J14" s="22"/>
      <c r="K14" s="22"/>
      <c r="L14" s="16"/>
      <c r="M14" s="16"/>
      <c r="N14" s="6">
        <v>0</v>
      </c>
      <c r="O14" s="6">
        <f t="shared" ref="O14:O45" si="1">N14+$B$3</f>
        <v>10</v>
      </c>
      <c r="P14" s="6">
        <f t="shared" ref="P14:P45" si="2">B14</f>
        <v>100000</v>
      </c>
      <c r="Q14" s="6">
        <f t="shared" ref="Q14:Q45" si="3">B14</f>
        <v>100000</v>
      </c>
      <c r="R14" s="5" t="e">
        <f t="shared" ref="R14:R45" si="4">LOOKUP(N14,$O$14:$O$136,$Q$14:$Q$136)</f>
        <v>#N/A</v>
      </c>
      <c r="T14" s="20" t="e">
        <f>SUM(S14:$S$136)</f>
        <v>#N/A</v>
      </c>
    </row>
    <row r="15" spans="1:21">
      <c r="A15" s="21">
        <v>1</v>
      </c>
      <c r="B15" s="22">
        <f>Absterbeordnung!B9</f>
        <v>99624</v>
      </c>
      <c r="C15" s="15">
        <f t="shared" ref="C15:C46" si="5">1/(((1+($B$5/100))^A15))</f>
        <v>0.98039215686274506</v>
      </c>
      <c r="D15" s="14">
        <f t="shared" ref="D15:D46" si="6">B15*C15</f>
        <v>97670.588235294112</v>
      </c>
      <c r="E15" s="14">
        <f>SUM(D15:$D$127)</f>
        <v>3862302.3998623998</v>
      </c>
      <c r="F15" s="16">
        <f t="shared" ref="F15:F46" si="7">E15/D15</f>
        <v>39.544170559901708</v>
      </c>
      <c r="G15" s="5"/>
      <c r="H15" s="14">
        <f t="shared" si="0"/>
        <v>99624</v>
      </c>
      <c r="I15" s="15">
        <f t="shared" ref="I15:I46" si="8">1/(((1+($B$5/100))^A15))</f>
        <v>0.98039215686274506</v>
      </c>
      <c r="J15" s="14">
        <f t="shared" ref="J15:J46" si="9">H15*I15</f>
        <v>97670.588235294112</v>
      </c>
      <c r="K15" s="14">
        <f>SUM($J15:J$127)</f>
        <v>3862302.3998623998</v>
      </c>
      <c r="L15" s="16">
        <f t="shared" ref="L15:L46" si="10">K15/J15</f>
        <v>39.544170559901708</v>
      </c>
      <c r="M15" s="16"/>
      <c r="N15" s="6">
        <v>1</v>
      </c>
      <c r="O15" s="6">
        <f t="shared" si="1"/>
        <v>11</v>
      </c>
      <c r="P15" s="6">
        <f t="shared" si="2"/>
        <v>99624</v>
      </c>
      <c r="Q15" s="6">
        <f t="shared" si="3"/>
        <v>99624</v>
      </c>
      <c r="R15" s="5" t="e">
        <f t="shared" si="4"/>
        <v>#N/A</v>
      </c>
      <c r="S15" s="5" t="e">
        <f t="shared" ref="S15:S46" si="11">P15*R15*I15</f>
        <v>#N/A</v>
      </c>
      <c r="T15" s="20" t="e">
        <f>SUM(S15:$S$136)</f>
        <v>#N/A</v>
      </c>
      <c r="U15" s="6" t="e">
        <f t="shared" ref="U15:U46" si="12">T15/S15</f>
        <v>#N/A</v>
      </c>
    </row>
    <row r="16" spans="1:21">
      <c r="A16" s="21">
        <v>2</v>
      </c>
      <c r="B16" s="22">
        <f>Absterbeordnung!B10</f>
        <v>99595</v>
      </c>
      <c r="C16" s="15">
        <f t="shared" si="5"/>
        <v>0.96116878123798544</v>
      </c>
      <c r="D16" s="14">
        <f t="shared" si="6"/>
        <v>95727.604767397163</v>
      </c>
      <c r="E16" s="14">
        <f>SUM(D16:$D$127)</f>
        <v>3764631.8116271053</v>
      </c>
      <c r="F16" s="16">
        <f t="shared" si="7"/>
        <v>39.326501700053619</v>
      </c>
      <c r="G16" s="5"/>
      <c r="H16" s="14">
        <f t="shared" si="0"/>
        <v>99595</v>
      </c>
      <c r="I16" s="15">
        <f t="shared" si="8"/>
        <v>0.96116878123798544</v>
      </c>
      <c r="J16" s="14">
        <f t="shared" si="9"/>
        <v>95727.604767397163</v>
      </c>
      <c r="K16" s="14">
        <f>SUM($J16:J$127)</f>
        <v>3764631.8116271053</v>
      </c>
      <c r="L16" s="16">
        <f t="shared" si="10"/>
        <v>39.326501700053619</v>
      </c>
      <c r="M16" s="16"/>
      <c r="N16" s="6">
        <v>2</v>
      </c>
      <c r="O16" s="6">
        <f t="shared" si="1"/>
        <v>12</v>
      </c>
      <c r="P16" s="6">
        <f t="shared" si="2"/>
        <v>99595</v>
      </c>
      <c r="Q16" s="6">
        <f t="shared" si="3"/>
        <v>99595</v>
      </c>
      <c r="R16" s="5" t="e">
        <f t="shared" si="4"/>
        <v>#N/A</v>
      </c>
      <c r="S16" s="5" t="e">
        <f t="shared" si="11"/>
        <v>#N/A</v>
      </c>
      <c r="T16" s="20" t="e">
        <f>SUM(S16:$S$136)</f>
        <v>#N/A</v>
      </c>
      <c r="U16" s="6" t="e">
        <f t="shared" si="12"/>
        <v>#N/A</v>
      </c>
    </row>
    <row r="17" spans="1:21">
      <c r="A17" s="21">
        <v>3</v>
      </c>
      <c r="B17" s="22">
        <f>Absterbeordnung!B11</f>
        <v>99576</v>
      </c>
      <c r="C17" s="15">
        <f t="shared" si="5"/>
        <v>0.94232233454704462</v>
      </c>
      <c r="D17" s="14">
        <f t="shared" si="6"/>
        <v>93832.688784856509</v>
      </c>
      <c r="E17" s="14">
        <f>SUM(D17:$D$127)</f>
        <v>3668904.2068597083</v>
      </c>
      <c r="F17" s="16">
        <f t="shared" si="7"/>
        <v>39.100491037530901</v>
      </c>
      <c r="G17" s="5"/>
      <c r="H17" s="14">
        <f t="shared" si="0"/>
        <v>99576</v>
      </c>
      <c r="I17" s="15">
        <f t="shared" si="8"/>
        <v>0.94232233454704462</v>
      </c>
      <c r="J17" s="14">
        <f t="shared" si="9"/>
        <v>93832.688784856509</v>
      </c>
      <c r="K17" s="14">
        <f>SUM($J17:J$127)</f>
        <v>3668904.2068597083</v>
      </c>
      <c r="L17" s="16">
        <f t="shared" si="10"/>
        <v>39.100491037530901</v>
      </c>
      <c r="M17" s="16"/>
      <c r="N17" s="6">
        <v>3</v>
      </c>
      <c r="O17" s="6">
        <f t="shared" si="1"/>
        <v>13</v>
      </c>
      <c r="P17" s="6">
        <f t="shared" si="2"/>
        <v>99576</v>
      </c>
      <c r="Q17" s="6">
        <f t="shared" si="3"/>
        <v>99576</v>
      </c>
      <c r="R17" s="5" t="e">
        <f t="shared" si="4"/>
        <v>#N/A</v>
      </c>
      <c r="S17" s="5" t="e">
        <f t="shared" si="11"/>
        <v>#N/A</v>
      </c>
      <c r="T17" s="20" t="e">
        <f>SUM(S17:$S$136)</f>
        <v>#N/A</v>
      </c>
      <c r="U17" s="6" t="e">
        <f t="shared" si="12"/>
        <v>#N/A</v>
      </c>
    </row>
    <row r="18" spans="1:21">
      <c r="A18" s="21">
        <v>4</v>
      </c>
      <c r="B18" s="22">
        <f>Absterbeordnung!B12</f>
        <v>99562</v>
      </c>
      <c r="C18" s="15">
        <f t="shared" si="5"/>
        <v>0.9238454260265142</v>
      </c>
      <c r="D18" s="14">
        <f t="shared" si="6"/>
        <v>91979.898306051808</v>
      </c>
      <c r="E18" s="14">
        <f>SUM(D18:$D$127)</f>
        <v>3575071.5180748519</v>
      </c>
      <c r="F18" s="16">
        <f t="shared" si="7"/>
        <v>38.867965543723919</v>
      </c>
      <c r="G18" s="5"/>
      <c r="H18" s="14">
        <f t="shared" si="0"/>
        <v>99562</v>
      </c>
      <c r="I18" s="15">
        <f t="shared" si="8"/>
        <v>0.9238454260265142</v>
      </c>
      <c r="J18" s="14">
        <f t="shared" si="9"/>
        <v>91979.898306051808</v>
      </c>
      <c r="K18" s="14">
        <f>SUM($J18:J$127)</f>
        <v>3575071.5180748519</v>
      </c>
      <c r="L18" s="16">
        <f t="shared" si="10"/>
        <v>38.867965543723919</v>
      </c>
      <c r="M18" s="16"/>
      <c r="N18" s="6">
        <v>4</v>
      </c>
      <c r="O18" s="6">
        <f t="shared" si="1"/>
        <v>14</v>
      </c>
      <c r="P18" s="6">
        <f t="shared" si="2"/>
        <v>99562</v>
      </c>
      <c r="Q18" s="6">
        <f t="shared" si="3"/>
        <v>99562</v>
      </c>
      <c r="R18" s="5" t="e">
        <f t="shared" si="4"/>
        <v>#N/A</v>
      </c>
      <c r="S18" s="5" t="e">
        <f t="shared" si="11"/>
        <v>#N/A</v>
      </c>
      <c r="T18" s="20" t="e">
        <f>SUM(S18:$S$136)</f>
        <v>#N/A</v>
      </c>
      <c r="U18" s="6" t="e">
        <f t="shared" si="12"/>
        <v>#N/A</v>
      </c>
    </row>
    <row r="19" spans="1:21">
      <c r="A19" s="21">
        <v>5</v>
      </c>
      <c r="B19" s="22">
        <f>Absterbeordnung!B13</f>
        <v>99550</v>
      </c>
      <c r="C19" s="15">
        <f t="shared" si="5"/>
        <v>0.90573080982991594</v>
      </c>
      <c r="D19" s="14">
        <f t="shared" si="6"/>
        <v>90165.502118568125</v>
      </c>
      <c r="E19" s="14">
        <f>SUM(D19:$D$127)</f>
        <v>3483091.6197688002</v>
      </c>
      <c r="F19" s="16">
        <f t="shared" si="7"/>
        <v>38.629980845540189</v>
      </c>
      <c r="G19" s="5"/>
      <c r="H19" s="14">
        <f t="shared" si="0"/>
        <v>99550</v>
      </c>
      <c r="I19" s="15">
        <f t="shared" si="8"/>
        <v>0.90573080982991594</v>
      </c>
      <c r="J19" s="14">
        <f t="shared" si="9"/>
        <v>90165.502118568125</v>
      </c>
      <c r="K19" s="14">
        <f>SUM($J19:J$127)</f>
        <v>3483091.6197688002</v>
      </c>
      <c r="L19" s="16">
        <f t="shared" si="10"/>
        <v>38.629980845540189</v>
      </c>
      <c r="M19" s="16"/>
      <c r="N19" s="6">
        <v>5</v>
      </c>
      <c r="O19" s="6">
        <f t="shared" si="1"/>
        <v>15</v>
      </c>
      <c r="P19" s="6">
        <f t="shared" si="2"/>
        <v>99550</v>
      </c>
      <c r="Q19" s="6">
        <f t="shared" si="3"/>
        <v>99550</v>
      </c>
      <c r="R19" s="5" t="e">
        <f t="shared" si="4"/>
        <v>#N/A</v>
      </c>
      <c r="S19" s="5" t="e">
        <f t="shared" si="11"/>
        <v>#N/A</v>
      </c>
      <c r="T19" s="20" t="e">
        <f>SUM(S19:$S$136)</f>
        <v>#N/A</v>
      </c>
      <c r="U19" s="6" t="e">
        <f t="shared" si="12"/>
        <v>#N/A</v>
      </c>
    </row>
    <row r="20" spans="1:21">
      <c r="A20" s="21">
        <v>6</v>
      </c>
      <c r="B20" s="22">
        <f>Absterbeordnung!B14</f>
        <v>99539</v>
      </c>
      <c r="C20" s="15">
        <f t="shared" si="5"/>
        <v>0.88797138218619198</v>
      </c>
      <c r="D20" s="14">
        <f t="shared" si="6"/>
        <v>88387.783411431359</v>
      </c>
      <c r="E20" s="14">
        <f>SUM(D20:$D$127)</f>
        <v>3392926.1176502323</v>
      </c>
      <c r="F20" s="16">
        <f t="shared" si="7"/>
        <v>38.386822100252132</v>
      </c>
      <c r="G20" s="5"/>
      <c r="H20" s="14">
        <f t="shared" si="0"/>
        <v>99539</v>
      </c>
      <c r="I20" s="15">
        <f t="shared" si="8"/>
        <v>0.88797138218619198</v>
      </c>
      <c r="J20" s="14">
        <f t="shared" si="9"/>
        <v>88387.783411431359</v>
      </c>
      <c r="K20" s="14">
        <f>SUM($J20:J$127)</f>
        <v>3392926.1176502323</v>
      </c>
      <c r="L20" s="16">
        <f t="shared" si="10"/>
        <v>38.386822100252132</v>
      </c>
      <c r="M20" s="16"/>
      <c r="N20" s="6">
        <v>6</v>
      </c>
      <c r="O20" s="6">
        <f t="shared" si="1"/>
        <v>16</v>
      </c>
      <c r="P20" s="6">
        <f t="shared" si="2"/>
        <v>99539</v>
      </c>
      <c r="Q20" s="6">
        <f t="shared" si="3"/>
        <v>99539</v>
      </c>
      <c r="R20" s="5" t="e">
        <f t="shared" si="4"/>
        <v>#N/A</v>
      </c>
      <c r="S20" s="5" t="e">
        <f t="shared" si="11"/>
        <v>#N/A</v>
      </c>
      <c r="T20" s="20" t="e">
        <f>SUM(S20:$S$136)</f>
        <v>#N/A</v>
      </c>
      <c r="U20" s="6" t="e">
        <f t="shared" si="12"/>
        <v>#N/A</v>
      </c>
    </row>
    <row r="21" spans="1:21">
      <c r="A21" s="21">
        <v>7</v>
      </c>
      <c r="B21" s="22">
        <f>Absterbeordnung!B15</f>
        <v>99530</v>
      </c>
      <c r="C21" s="15">
        <f t="shared" si="5"/>
        <v>0.87056017861391388</v>
      </c>
      <c r="D21" s="14">
        <f t="shared" si="6"/>
        <v>86646.854577442849</v>
      </c>
      <c r="E21" s="14">
        <f>SUM(D21:$D$127)</f>
        <v>3304538.3342388007</v>
      </c>
      <c r="F21" s="16">
        <f t="shared" si="7"/>
        <v>38.138006859617562</v>
      </c>
      <c r="G21" s="5"/>
      <c r="H21" s="14">
        <f t="shared" si="0"/>
        <v>99530</v>
      </c>
      <c r="I21" s="15">
        <f t="shared" si="8"/>
        <v>0.87056017861391388</v>
      </c>
      <c r="J21" s="14">
        <f t="shared" si="9"/>
        <v>86646.854577442849</v>
      </c>
      <c r="K21" s="14">
        <f>SUM($J21:J$127)</f>
        <v>3304538.3342388007</v>
      </c>
      <c r="L21" s="16">
        <f t="shared" si="10"/>
        <v>38.138006859617562</v>
      </c>
      <c r="M21" s="16"/>
      <c r="N21" s="6">
        <v>7</v>
      </c>
      <c r="O21" s="6">
        <f t="shared" si="1"/>
        <v>17</v>
      </c>
      <c r="P21" s="6">
        <f t="shared" si="2"/>
        <v>99530</v>
      </c>
      <c r="Q21" s="6">
        <f t="shared" si="3"/>
        <v>99530</v>
      </c>
      <c r="R21" s="5" t="e">
        <f t="shared" si="4"/>
        <v>#N/A</v>
      </c>
      <c r="S21" s="5" t="e">
        <f t="shared" si="11"/>
        <v>#N/A</v>
      </c>
      <c r="T21" s="20" t="e">
        <f>SUM(S21:$S$136)</f>
        <v>#N/A</v>
      </c>
      <c r="U21" s="6" t="e">
        <f t="shared" si="12"/>
        <v>#N/A</v>
      </c>
    </row>
    <row r="22" spans="1:21">
      <c r="A22" s="21">
        <v>8</v>
      </c>
      <c r="B22" s="22">
        <f>Absterbeordnung!B16</f>
        <v>99520</v>
      </c>
      <c r="C22" s="15">
        <f t="shared" si="5"/>
        <v>0.85349037119011162</v>
      </c>
      <c r="D22" s="14">
        <f t="shared" si="6"/>
        <v>84939.361740839915</v>
      </c>
      <c r="E22" s="14">
        <f>SUM(D22:$D$127)</f>
        <v>3217891.4796613581</v>
      </c>
      <c r="F22" s="16">
        <f t="shared" si="7"/>
        <v>37.884573343975994</v>
      </c>
      <c r="G22" s="5"/>
      <c r="H22" s="14">
        <f t="shared" si="0"/>
        <v>99520</v>
      </c>
      <c r="I22" s="15">
        <f t="shared" si="8"/>
        <v>0.85349037119011162</v>
      </c>
      <c r="J22" s="14">
        <f t="shared" si="9"/>
        <v>84939.361740839915</v>
      </c>
      <c r="K22" s="14">
        <f>SUM($J22:J$127)</f>
        <v>3217891.4796613581</v>
      </c>
      <c r="L22" s="16">
        <f t="shared" si="10"/>
        <v>37.884573343975994</v>
      </c>
      <c r="M22" s="16"/>
      <c r="N22" s="6">
        <v>8</v>
      </c>
      <c r="O22" s="6">
        <f t="shared" si="1"/>
        <v>18</v>
      </c>
      <c r="P22" s="6">
        <f t="shared" si="2"/>
        <v>99520</v>
      </c>
      <c r="Q22" s="6">
        <f t="shared" si="3"/>
        <v>99520</v>
      </c>
      <c r="R22" s="5" t="e">
        <f t="shared" si="4"/>
        <v>#N/A</v>
      </c>
      <c r="S22" s="5" t="e">
        <f t="shared" si="11"/>
        <v>#N/A</v>
      </c>
      <c r="T22" s="20" t="e">
        <f>SUM(S22:$S$136)</f>
        <v>#N/A</v>
      </c>
      <c r="U22" s="6" t="e">
        <f t="shared" si="12"/>
        <v>#N/A</v>
      </c>
    </row>
    <row r="23" spans="1:21">
      <c r="A23" s="21">
        <v>9</v>
      </c>
      <c r="B23" s="22">
        <f>Absterbeordnung!B17</f>
        <v>99511</v>
      </c>
      <c r="C23" s="15">
        <f t="shared" si="5"/>
        <v>0.83675526587265847</v>
      </c>
      <c r="D23" s="14">
        <f t="shared" si="6"/>
        <v>83266.353262254124</v>
      </c>
      <c r="E23" s="14">
        <f>SUM(D23:$D$127)</f>
        <v>3132952.1179205179</v>
      </c>
      <c r="F23" s="16">
        <f t="shared" si="7"/>
        <v>37.625667453611563</v>
      </c>
      <c r="G23" s="5"/>
      <c r="H23" s="14">
        <f t="shared" si="0"/>
        <v>99511</v>
      </c>
      <c r="I23" s="15">
        <f t="shared" si="8"/>
        <v>0.83675526587265847</v>
      </c>
      <c r="J23" s="14">
        <f t="shared" si="9"/>
        <v>83266.353262254124</v>
      </c>
      <c r="K23" s="14">
        <f>SUM($J23:J$127)</f>
        <v>3132952.1179205179</v>
      </c>
      <c r="L23" s="16">
        <f t="shared" si="10"/>
        <v>37.625667453611563</v>
      </c>
      <c r="M23" s="16"/>
      <c r="N23" s="6">
        <v>9</v>
      </c>
      <c r="O23" s="6">
        <f t="shared" si="1"/>
        <v>19</v>
      </c>
      <c r="P23" s="6">
        <f t="shared" si="2"/>
        <v>99511</v>
      </c>
      <c r="Q23" s="6">
        <f t="shared" si="3"/>
        <v>99511</v>
      </c>
      <c r="R23" s="5" t="e">
        <f t="shared" si="4"/>
        <v>#N/A</v>
      </c>
      <c r="S23" s="5" t="e">
        <f t="shared" si="11"/>
        <v>#N/A</v>
      </c>
      <c r="T23" s="20" t="e">
        <f>SUM(S23:$S$136)</f>
        <v>#N/A</v>
      </c>
      <c r="U23" s="6" t="e">
        <f t="shared" si="12"/>
        <v>#N/A</v>
      </c>
    </row>
    <row r="24" spans="1:21">
      <c r="A24" s="21">
        <v>10</v>
      </c>
      <c r="B24" s="22">
        <f>Absterbeordnung!B18</f>
        <v>99502</v>
      </c>
      <c r="C24" s="15">
        <f t="shared" si="5"/>
        <v>0.82034829987515534</v>
      </c>
      <c r="D24" s="14">
        <f t="shared" si="6"/>
        <v>81626.296534177702</v>
      </c>
      <c r="E24" s="14">
        <f>SUM(D24:$D$127)</f>
        <v>3049685.7646582639</v>
      </c>
      <c r="F24" s="16">
        <f t="shared" si="7"/>
        <v>37.361559866694819</v>
      </c>
      <c r="G24" s="5"/>
      <c r="H24" s="14">
        <f t="shared" si="0"/>
        <v>99502</v>
      </c>
      <c r="I24" s="15">
        <f t="shared" si="8"/>
        <v>0.82034829987515534</v>
      </c>
      <c r="J24" s="14">
        <f t="shared" si="9"/>
        <v>81626.296534177702</v>
      </c>
      <c r="K24" s="14">
        <f>SUM($J24:J$127)</f>
        <v>3049685.7646582639</v>
      </c>
      <c r="L24" s="16">
        <f t="shared" si="10"/>
        <v>37.361559866694819</v>
      </c>
      <c r="M24" s="16"/>
      <c r="N24" s="6">
        <v>10</v>
      </c>
      <c r="O24" s="6">
        <f t="shared" si="1"/>
        <v>20</v>
      </c>
      <c r="P24" s="6">
        <f t="shared" si="2"/>
        <v>99502</v>
      </c>
      <c r="Q24" s="6">
        <f t="shared" si="3"/>
        <v>99502</v>
      </c>
      <c r="R24" s="5">
        <f t="shared" si="4"/>
        <v>100000</v>
      </c>
      <c r="S24" s="5">
        <f t="shared" si="11"/>
        <v>8162629653.4177704</v>
      </c>
      <c r="T24" s="20">
        <f>SUM(S24:$S$136)</f>
        <v>295754014368.22461</v>
      </c>
      <c r="U24" s="6">
        <f t="shared" si="12"/>
        <v>36.232688107366187</v>
      </c>
    </row>
    <row r="25" spans="1:21">
      <c r="A25" s="21">
        <v>11</v>
      </c>
      <c r="B25" s="22">
        <f>Absterbeordnung!B19</f>
        <v>99493</v>
      </c>
      <c r="C25" s="15">
        <f t="shared" si="5"/>
        <v>0.80426303909328967</v>
      </c>
      <c r="D25" s="14">
        <f t="shared" si="6"/>
        <v>80018.542548508674</v>
      </c>
      <c r="E25" s="14">
        <f>SUM(D25:$D$127)</f>
        <v>2968059.468124086</v>
      </c>
      <c r="F25" s="16">
        <f t="shared" si="7"/>
        <v>37.092146065079795</v>
      </c>
      <c r="G25" s="5"/>
      <c r="H25" s="14">
        <f t="shared" si="0"/>
        <v>99493</v>
      </c>
      <c r="I25" s="15">
        <f t="shared" si="8"/>
        <v>0.80426303909328967</v>
      </c>
      <c r="J25" s="14">
        <f t="shared" si="9"/>
        <v>80018.542548508674</v>
      </c>
      <c r="K25" s="14">
        <f>SUM($J25:J$127)</f>
        <v>2968059.468124086</v>
      </c>
      <c r="L25" s="16">
        <f t="shared" si="10"/>
        <v>37.092146065079795</v>
      </c>
      <c r="M25" s="16"/>
      <c r="N25" s="6">
        <v>11</v>
      </c>
      <c r="O25" s="6">
        <f t="shared" si="1"/>
        <v>21</v>
      </c>
      <c r="P25" s="6">
        <f t="shared" si="2"/>
        <v>99493</v>
      </c>
      <c r="Q25" s="6">
        <f t="shared" si="3"/>
        <v>99493</v>
      </c>
      <c r="R25" s="5">
        <f t="shared" si="4"/>
        <v>99624</v>
      </c>
      <c r="S25" s="5">
        <f t="shared" si="11"/>
        <v>7971767282.8526278</v>
      </c>
      <c r="T25" s="20">
        <f>SUM(S25:$S$136)</f>
        <v>287591384714.80682</v>
      </c>
      <c r="U25" s="6">
        <f t="shared" si="12"/>
        <v>36.076239372092502</v>
      </c>
    </row>
    <row r="26" spans="1:21">
      <c r="A26" s="21">
        <v>12</v>
      </c>
      <c r="B26" s="22">
        <f>Absterbeordnung!B20</f>
        <v>99483</v>
      </c>
      <c r="C26" s="15">
        <f t="shared" si="5"/>
        <v>0.78849317558165644</v>
      </c>
      <c r="D26" s="14">
        <f t="shared" si="6"/>
        <v>78441.666586389925</v>
      </c>
      <c r="E26" s="14">
        <f>SUM(D26:$D$127)</f>
        <v>2888040.9255755767</v>
      </c>
      <c r="F26" s="16">
        <f t="shared" si="7"/>
        <v>36.817689517023446</v>
      </c>
      <c r="G26" s="5"/>
      <c r="H26" s="14">
        <f t="shared" si="0"/>
        <v>99483</v>
      </c>
      <c r="I26" s="15">
        <f t="shared" si="8"/>
        <v>0.78849317558165644</v>
      </c>
      <c r="J26" s="14">
        <f t="shared" si="9"/>
        <v>78441.666586389925</v>
      </c>
      <c r="K26" s="14">
        <f>SUM($J26:J$127)</f>
        <v>2888040.9255755767</v>
      </c>
      <c r="L26" s="16">
        <f t="shared" si="10"/>
        <v>36.817689517023446</v>
      </c>
      <c r="M26" s="16"/>
      <c r="N26" s="6">
        <v>12</v>
      </c>
      <c r="O26" s="6">
        <f t="shared" si="1"/>
        <v>22</v>
      </c>
      <c r="P26" s="6">
        <f t="shared" si="2"/>
        <v>99483</v>
      </c>
      <c r="Q26" s="6">
        <f t="shared" si="3"/>
        <v>99483</v>
      </c>
      <c r="R26" s="5">
        <f t="shared" si="4"/>
        <v>99595</v>
      </c>
      <c r="S26" s="5">
        <f t="shared" si="11"/>
        <v>7812397783.671505</v>
      </c>
      <c r="T26" s="20">
        <f>SUM(S26:$S$136)</f>
        <v>279619617431.95422</v>
      </c>
      <c r="U26" s="6">
        <f t="shared" si="12"/>
        <v>35.791779319837005</v>
      </c>
    </row>
    <row r="27" spans="1:21">
      <c r="A27" s="21">
        <v>13</v>
      </c>
      <c r="B27" s="22">
        <f>Absterbeordnung!B21</f>
        <v>99473</v>
      </c>
      <c r="C27" s="15">
        <f t="shared" si="5"/>
        <v>0.77303252508005538</v>
      </c>
      <c r="D27" s="14">
        <f t="shared" si="6"/>
        <v>76895.864367288348</v>
      </c>
      <c r="E27" s="14">
        <f>SUM(D27:$D$127)</f>
        <v>2809599.258989187</v>
      </c>
      <c r="F27" s="16">
        <f t="shared" si="7"/>
        <v>36.53771606713866</v>
      </c>
      <c r="G27" s="5"/>
      <c r="H27" s="14">
        <f t="shared" si="0"/>
        <v>99473</v>
      </c>
      <c r="I27" s="15">
        <f t="shared" si="8"/>
        <v>0.77303252508005538</v>
      </c>
      <c r="J27" s="14">
        <f t="shared" si="9"/>
        <v>76895.864367288348</v>
      </c>
      <c r="K27" s="14">
        <f>SUM($J27:J$127)</f>
        <v>2809599.258989187</v>
      </c>
      <c r="L27" s="16">
        <f t="shared" si="10"/>
        <v>36.53771606713866</v>
      </c>
      <c r="M27" s="16"/>
      <c r="N27" s="6">
        <v>13</v>
      </c>
      <c r="O27" s="6">
        <f t="shared" si="1"/>
        <v>23</v>
      </c>
      <c r="P27" s="6">
        <f t="shared" si="2"/>
        <v>99473</v>
      </c>
      <c r="Q27" s="6">
        <f t="shared" si="3"/>
        <v>99473</v>
      </c>
      <c r="R27" s="5">
        <f t="shared" si="4"/>
        <v>99576</v>
      </c>
      <c r="S27" s="5">
        <f t="shared" si="11"/>
        <v>7656982590.2371044</v>
      </c>
      <c r="T27" s="20">
        <f>SUM(S27:$S$136)</f>
        <v>271807219648.28299</v>
      </c>
      <c r="U27" s="6">
        <f t="shared" si="12"/>
        <v>35.497954506889677</v>
      </c>
    </row>
    <row r="28" spans="1:21">
      <c r="A28" s="21">
        <v>14</v>
      </c>
      <c r="B28" s="22">
        <f>Absterbeordnung!B22</f>
        <v>99461</v>
      </c>
      <c r="C28" s="15">
        <f t="shared" si="5"/>
        <v>0.75787502458828948</v>
      </c>
      <c r="D28" s="14">
        <f t="shared" si="6"/>
        <v>75379.007820575862</v>
      </c>
      <c r="E28" s="14">
        <f>SUM(D28:$D$127)</f>
        <v>2732703.3946218984</v>
      </c>
      <c r="F28" s="16">
        <f t="shared" si="7"/>
        <v>36.252843777494839</v>
      </c>
      <c r="G28" s="5"/>
      <c r="H28" s="14">
        <f t="shared" si="0"/>
        <v>99461</v>
      </c>
      <c r="I28" s="15">
        <f t="shared" si="8"/>
        <v>0.75787502458828948</v>
      </c>
      <c r="J28" s="14">
        <f t="shared" si="9"/>
        <v>75379.007820575862</v>
      </c>
      <c r="K28" s="14">
        <f>SUM($J28:J$127)</f>
        <v>2732703.3946218984</v>
      </c>
      <c r="L28" s="16">
        <f t="shared" si="10"/>
        <v>36.252843777494839</v>
      </c>
      <c r="M28" s="16"/>
      <c r="N28" s="6">
        <v>14</v>
      </c>
      <c r="O28" s="6">
        <f t="shared" si="1"/>
        <v>24</v>
      </c>
      <c r="P28" s="6">
        <f t="shared" si="2"/>
        <v>99461</v>
      </c>
      <c r="Q28" s="6">
        <f t="shared" si="3"/>
        <v>99461</v>
      </c>
      <c r="R28" s="5">
        <f t="shared" si="4"/>
        <v>99562</v>
      </c>
      <c r="S28" s="5">
        <f t="shared" si="11"/>
        <v>7504884776.6321735</v>
      </c>
      <c r="T28" s="20">
        <f>SUM(S28:$S$136)</f>
        <v>264150237058.04587</v>
      </c>
      <c r="U28" s="6">
        <f t="shared" si="12"/>
        <v>35.19710760657189</v>
      </c>
    </row>
    <row r="29" spans="1:21">
      <c r="A29" s="21">
        <v>15</v>
      </c>
      <c r="B29" s="22">
        <f>Absterbeordnung!B23</f>
        <v>99448</v>
      </c>
      <c r="C29" s="15">
        <f t="shared" si="5"/>
        <v>0.74301472998851925</v>
      </c>
      <c r="D29" s="14">
        <f t="shared" si="6"/>
        <v>73891.328867898264</v>
      </c>
      <c r="E29" s="14">
        <f>SUM(D29:$D$127)</f>
        <v>2657324.3868013229</v>
      </c>
      <c r="F29" s="16">
        <f t="shared" si="7"/>
        <v>35.962601126744453</v>
      </c>
      <c r="G29" s="5"/>
      <c r="H29" s="14">
        <f t="shared" si="0"/>
        <v>99448</v>
      </c>
      <c r="I29" s="15">
        <f t="shared" si="8"/>
        <v>0.74301472998851925</v>
      </c>
      <c r="J29" s="14">
        <f t="shared" si="9"/>
        <v>73891.328867898264</v>
      </c>
      <c r="K29" s="14">
        <f>SUM($J29:J$127)</f>
        <v>2657324.3868013229</v>
      </c>
      <c r="L29" s="16">
        <f t="shared" si="10"/>
        <v>35.962601126744453</v>
      </c>
      <c r="M29" s="16"/>
      <c r="N29" s="6">
        <v>15</v>
      </c>
      <c r="O29" s="6">
        <f t="shared" si="1"/>
        <v>25</v>
      </c>
      <c r="P29" s="6">
        <f t="shared" si="2"/>
        <v>99448</v>
      </c>
      <c r="Q29" s="6">
        <f t="shared" si="3"/>
        <v>99448</v>
      </c>
      <c r="R29" s="5">
        <f t="shared" si="4"/>
        <v>99550</v>
      </c>
      <c r="S29" s="5">
        <f t="shared" si="11"/>
        <v>7355881788.7992716</v>
      </c>
      <c r="T29" s="20">
        <f>SUM(S29:$S$136)</f>
        <v>256645352281.4137</v>
      </c>
      <c r="U29" s="6">
        <f t="shared" si="12"/>
        <v>34.88981466126944</v>
      </c>
    </row>
    <row r="30" spans="1:21">
      <c r="A30" s="21">
        <v>16</v>
      </c>
      <c r="B30" s="22">
        <f>Absterbeordnung!B24</f>
        <v>99430</v>
      </c>
      <c r="C30" s="15">
        <f t="shared" si="5"/>
        <v>0.72844581371423445</v>
      </c>
      <c r="D30" s="14">
        <f t="shared" si="6"/>
        <v>72429.367257606325</v>
      </c>
      <c r="E30" s="14">
        <f>SUM(D30:$D$127)</f>
        <v>2583433.0579334246</v>
      </c>
      <c r="F30" s="16">
        <f t="shared" si="7"/>
        <v>35.668309081660794</v>
      </c>
      <c r="G30" s="5"/>
      <c r="H30" s="14">
        <f t="shared" si="0"/>
        <v>99430</v>
      </c>
      <c r="I30" s="15">
        <f t="shared" si="8"/>
        <v>0.72844581371423445</v>
      </c>
      <c r="J30" s="14">
        <f t="shared" si="9"/>
        <v>72429.367257606325</v>
      </c>
      <c r="K30" s="14">
        <f>SUM($J30:J$127)</f>
        <v>2583433.0579334246</v>
      </c>
      <c r="L30" s="16">
        <f t="shared" si="10"/>
        <v>35.668309081660794</v>
      </c>
      <c r="M30" s="16"/>
      <c r="N30" s="6">
        <v>16</v>
      </c>
      <c r="O30" s="6">
        <f t="shared" si="1"/>
        <v>26</v>
      </c>
      <c r="P30" s="6">
        <f t="shared" si="2"/>
        <v>99430</v>
      </c>
      <c r="Q30" s="6">
        <f t="shared" si="3"/>
        <v>99430</v>
      </c>
      <c r="R30" s="5">
        <f t="shared" si="4"/>
        <v>99539</v>
      </c>
      <c r="S30" s="5">
        <f t="shared" si="11"/>
        <v>7209546787.4548769</v>
      </c>
      <c r="T30" s="20">
        <f>SUM(S30:$S$136)</f>
        <v>249289470492.61441</v>
      </c>
      <c r="U30" s="6">
        <f t="shared" si="12"/>
        <v>34.577689533327643</v>
      </c>
    </row>
    <row r="31" spans="1:21">
      <c r="A31" s="21">
        <v>17</v>
      </c>
      <c r="B31" s="22">
        <f>Absterbeordnung!B25</f>
        <v>99406</v>
      </c>
      <c r="C31" s="15">
        <f t="shared" si="5"/>
        <v>0.7141625624649357</v>
      </c>
      <c r="D31" s="14">
        <f t="shared" si="6"/>
        <v>70992.043684389399</v>
      </c>
      <c r="E31" s="14">
        <f>SUM(D31:$D$127)</f>
        <v>2511003.6906758179</v>
      </c>
      <c r="F31" s="16">
        <f t="shared" si="7"/>
        <v>35.370212778195707</v>
      </c>
      <c r="G31" s="5"/>
      <c r="H31" s="14">
        <f t="shared" si="0"/>
        <v>99406</v>
      </c>
      <c r="I31" s="15">
        <f t="shared" si="8"/>
        <v>0.7141625624649357</v>
      </c>
      <c r="J31" s="14">
        <f t="shared" si="9"/>
        <v>70992.043684389399</v>
      </c>
      <c r="K31" s="14">
        <f>SUM($J31:J$127)</f>
        <v>2511003.6906758179</v>
      </c>
      <c r="L31" s="16">
        <f t="shared" si="10"/>
        <v>35.370212778195707</v>
      </c>
      <c r="M31" s="16"/>
      <c r="N31" s="6">
        <v>17</v>
      </c>
      <c r="O31" s="6">
        <f t="shared" si="1"/>
        <v>27</v>
      </c>
      <c r="P31" s="6">
        <f t="shared" si="2"/>
        <v>99406</v>
      </c>
      <c r="Q31" s="6">
        <f t="shared" si="3"/>
        <v>99406</v>
      </c>
      <c r="R31" s="5">
        <f t="shared" si="4"/>
        <v>99530</v>
      </c>
      <c r="S31" s="5">
        <f t="shared" si="11"/>
        <v>7065838107.9072771</v>
      </c>
      <c r="T31" s="20">
        <f>SUM(S31:$S$136)</f>
        <v>242079923705.15958</v>
      </c>
      <c r="U31" s="6">
        <f t="shared" si="12"/>
        <v>34.260609995331116</v>
      </c>
    </row>
    <row r="32" spans="1:21">
      <c r="A32" s="21">
        <v>18</v>
      </c>
      <c r="B32" s="22">
        <f>Absterbeordnung!B26</f>
        <v>99370</v>
      </c>
      <c r="C32" s="15">
        <f t="shared" si="5"/>
        <v>0.7001593749656233</v>
      </c>
      <c r="D32" s="14">
        <f t="shared" si="6"/>
        <v>69574.837090333982</v>
      </c>
      <c r="E32" s="14">
        <f>SUM(D32:$D$127)</f>
        <v>2440011.6469914285</v>
      </c>
      <c r="F32" s="16">
        <f t="shared" si="7"/>
        <v>35.070317790660248</v>
      </c>
      <c r="G32" s="5"/>
      <c r="H32" s="14">
        <f t="shared" si="0"/>
        <v>99370</v>
      </c>
      <c r="I32" s="15">
        <f t="shared" si="8"/>
        <v>0.7001593749656233</v>
      </c>
      <c r="J32" s="14">
        <f t="shared" si="9"/>
        <v>69574.837090333982</v>
      </c>
      <c r="K32" s="14">
        <f>SUM($J32:J$127)</f>
        <v>2440011.6469914285</v>
      </c>
      <c r="L32" s="16">
        <f t="shared" si="10"/>
        <v>35.070317790660248</v>
      </c>
      <c r="M32" s="16"/>
      <c r="N32" s="6">
        <v>18</v>
      </c>
      <c r="O32" s="6">
        <f t="shared" si="1"/>
        <v>28</v>
      </c>
      <c r="P32" s="6">
        <f t="shared" si="2"/>
        <v>99370</v>
      </c>
      <c r="Q32" s="6">
        <f t="shared" si="3"/>
        <v>99370</v>
      </c>
      <c r="R32" s="5">
        <f t="shared" si="4"/>
        <v>99520</v>
      </c>
      <c r="S32" s="5">
        <f t="shared" si="11"/>
        <v>6924087787.2300386</v>
      </c>
      <c r="T32" s="20">
        <f>SUM(S32:$S$136)</f>
        <v>235014085597.25232</v>
      </c>
      <c r="U32" s="6">
        <f t="shared" si="12"/>
        <v>33.94152310296878</v>
      </c>
    </row>
    <row r="33" spans="1:21">
      <c r="A33" s="21">
        <v>19</v>
      </c>
      <c r="B33" s="22">
        <f>Absterbeordnung!B27</f>
        <v>99326</v>
      </c>
      <c r="C33" s="15">
        <f t="shared" si="5"/>
        <v>0.68643075977021895</v>
      </c>
      <c r="D33" s="14">
        <f t="shared" si="6"/>
        <v>68180.421644936767</v>
      </c>
      <c r="E33" s="14">
        <f>SUM(D33:$D$127)</f>
        <v>2370436.8099010941</v>
      </c>
      <c r="F33" s="16">
        <f t="shared" si="7"/>
        <v>34.767118664147013</v>
      </c>
      <c r="G33" s="5"/>
      <c r="H33" s="14">
        <f t="shared" si="0"/>
        <v>99326</v>
      </c>
      <c r="I33" s="15">
        <f t="shared" si="8"/>
        <v>0.68643075977021895</v>
      </c>
      <c r="J33" s="14">
        <f t="shared" si="9"/>
        <v>68180.421644936767</v>
      </c>
      <c r="K33" s="14">
        <f>SUM($J33:J$127)</f>
        <v>2370436.8099010941</v>
      </c>
      <c r="L33" s="16">
        <f t="shared" si="10"/>
        <v>34.767118664147013</v>
      </c>
      <c r="M33" s="16"/>
      <c r="N33" s="6">
        <v>19</v>
      </c>
      <c r="O33" s="6">
        <f t="shared" si="1"/>
        <v>29</v>
      </c>
      <c r="P33" s="6">
        <f t="shared" si="2"/>
        <v>99326</v>
      </c>
      <c r="Q33" s="6">
        <f t="shared" si="3"/>
        <v>99326</v>
      </c>
      <c r="R33" s="5">
        <f t="shared" si="4"/>
        <v>99511</v>
      </c>
      <c r="S33" s="5">
        <f t="shared" si="11"/>
        <v>6784701938.3093023</v>
      </c>
      <c r="T33" s="20">
        <f>SUM(S33:$S$136)</f>
        <v>228089997810.02225</v>
      </c>
      <c r="U33" s="6">
        <f t="shared" si="12"/>
        <v>33.618278280159878</v>
      </c>
    </row>
    <row r="34" spans="1:21">
      <c r="A34" s="21">
        <v>20</v>
      </c>
      <c r="B34" s="22">
        <f>Absterbeordnung!B28</f>
        <v>99275</v>
      </c>
      <c r="C34" s="15">
        <f t="shared" si="5"/>
        <v>0.67297133310805779</v>
      </c>
      <c r="D34" s="14">
        <f t="shared" si="6"/>
        <v>66809.229094302442</v>
      </c>
      <c r="E34" s="14">
        <f>SUM(D34:$D$127)</f>
        <v>2302256.3882561568</v>
      </c>
      <c r="F34" s="16">
        <f t="shared" si="7"/>
        <v>34.460154973596239</v>
      </c>
      <c r="G34" s="5"/>
      <c r="H34" s="14">
        <f t="shared" si="0"/>
        <v>99275</v>
      </c>
      <c r="I34" s="15">
        <f t="shared" si="8"/>
        <v>0.67297133310805779</v>
      </c>
      <c r="J34" s="14">
        <f t="shared" si="9"/>
        <v>66809.229094302442</v>
      </c>
      <c r="K34" s="14">
        <f>SUM($J34:J$127)</f>
        <v>2302256.3882561568</v>
      </c>
      <c r="L34" s="16">
        <f t="shared" si="10"/>
        <v>34.460154973596239</v>
      </c>
      <c r="M34" s="16"/>
      <c r="N34" s="6">
        <v>20</v>
      </c>
      <c r="O34" s="6">
        <f t="shared" si="1"/>
        <v>30</v>
      </c>
      <c r="P34" s="6">
        <f t="shared" si="2"/>
        <v>99275</v>
      </c>
      <c r="Q34" s="6">
        <f t="shared" si="3"/>
        <v>99275</v>
      </c>
      <c r="R34" s="5">
        <f t="shared" si="4"/>
        <v>99502</v>
      </c>
      <c r="S34" s="5">
        <f t="shared" si="11"/>
        <v>6647651913.3412809</v>
      </c>
      <c r="T34" s="20">
        <f>SUM(S34:$S$136)</f>
        <v>221305295871.71292</v>
      </c>
      <c r="U34" s="6">
        <f t="shared" si="12"/>
        <v>33.29074668118102</v>
      </c>
    </row>
    <row r="35" spans="1:21">
      <c r="A35" s="21">
        <v>21</v>
      </c>
      <c r="B35" s="22">
        <f>Absterbeordnung!B29</f>
        <v>99221</v>
      </c>
      <c r="C35" s="15">
        <f t="shared" si="5"/>
        <v>0.65977581677260566</v>
      </c>
      <c r="D35" s="14">
        <f t="shared" si="6"/>
        <v>65463.616315994703</v>
      </c>
      <c r="E35" s="14">
        <f>SUM(D35:$D$127)</f>
        <v>2235447.1591618541</v>
      </c>
      <c r="F35" s="16">
        <f t="shared" si="7"/>
        <v>34.147932622165087</v>
      </c>
      <c r="G35" s="5"/>
      <c r="H35" s="14">
        <f t="shared" si="0"/>
        <v>99221</v>
      </c>
      <c r="I35" s="15">
        <f t="shared" si="8"/>
        <v>0.65977581677260566</v>
      </c>
      <c r="J35" s="14">
        <f t="shared" si="9"/>
        <v>65463.616315994703</v>
      </c>
      <c r="K35" s="14">
        <f>SUM($J35:J$127)</f>
        <v>2235447.1591618541</v>
      </c>
      <c r="L35" s="16">
        <f t="shared" si="10"/>
        <v>34.147932622165087</v>
      </c>
      <c r="M35" s="16"/>
      <c r="N35" s="6">
        <v>21</v>
      </c>
      <c r="O35" s="6">
        <f t="shared" si="1"/>
        <v>31</v>
      </c>
      <c r="P35" s="6">
        <f t="shared" si="2"/>
        <v>99221</v>
      </c>
      <c r="Q35" s="6">
        <f t="shared" si="3"/>
        <v>99221</v>
      </c>
      <c r="R35" s="5">
        <f t="shared" si="4"/>
        <v>99493</v>
      </c>
      <c r="S35" s="5">
        <f t="shared" si="11"/>
        <v>6513171578.1272612</v>
      </c>
      <c r="T35" s="20">
        <f>SUM(S35:$S$136)</f>
        <v>214657643958.37164</v>
      </c>
      <c r="U35" s="6">
        <f t="shared" si="12"/>
        <v>32.957468014391289</v>
      </c>
    </row>
    <row r="36" spans="1:21">
      <c r="A36" s="21">
        <v>22</v>
      </c>
      <c r="B36" s="22">
        <f>Absterbeordnung!B30</f>
        <v>99165</v>
      </c>
      <c r="C36" s="15">
        <f t="shared" si="5"/>
        <v>0.64683903605157411</v>
      </c>
      <c r="D36" s="14">
        <f t="shared" si="6"/>
        <v>64143.793010054345</v>
      </c>
      <c r="E36" s="14">
        <f>SUM(D36:$D$127)</f>
        <v>2169983.5428458601</v>
      </c>
      <c r="F36" s="16">
        <f t="shared" si="7"/>
        <v>33.829984804698434</v>
      </c>
      <c r="G36" s="5"/>
      <c r="H36" s="14">
        <f t="shared" si="0"/>
        <v>99165</v>
      </c>
      <c r="I36" s="15">
        <f t="shared" si="8"/>
        <v>0.64683903605157411</v>
      </c>
      <c r="J36" s="14">
        <f t="shared" si="9"/>
        <v>64143.793010054345</v>
      </c>
      <c r="K36" s="14">
        <f>SUM($J36:J$127)</f>
        <v>2169983.5428458601</v>
      </c>
      <c r="L36" s="16">
        <f t="shared" si="10"/>
        <v>33.829984804698434</v>
      </c>
      <c r="M36" s="16"/>
      <c r="N36" s="6">
        <v>22</v>
      </c>
      <c r="O36" s="6">
        <f t="shared" si="1"/>
        <v>32</v>
      </c>
      <c r="P36" s="6">
        <f t="shared" si="2"/>
        <v>99165</v>
      </c>
      <c r="Q36" s="6">
        <f t="shared" si="3"/>
        <v>99165</v>
      </c>
      <c r="R36" s="5">
        <f t="shared" si="4"/>
        <v>99483</v>
      </c>
      <c r="S36" s="5">
        <f t="shared" si="11"/>
        <v>6381216960.0192366</v>
      </c>
      <c r="T36" s="20">
        <f>SUM(S36:$S$136)</f>
        <v>208144472380.24438</v>
      </c>
      <c r="U36" s="6">
        <f t="shared" si="12"/>
        <v>32.618303637746386</v>
      </c>
    </row>
    <row r="37" spans="1:21">
      <c r="A37" s="21">
        <v>23</v>
      </c>
      <c r="B37" s="22">
        <f>Absterbeordnung!B31</f>
        <v>99110</v>
      </c>
      <c r="C37" s="15">
        <f t="shared" si="5"/>
        <v>0.63415591769762181</v>
      </c>
      <c r="D37" s="14">
        <f t="shared" si="6"/>
        <v>62851.1930030113</v>
      </c>
      <c r="E37" s="14">
        <f>SUM(D37:$D$127)</f>
        <v>2105839.749835806</v>
      </c>
      <c r="F37" s="16">
        <f t="shared" si="7"/>
        <v>33.505167511059206</v>
      </c>
      <c r="G37" s="5"/>
      <c r="H37" s="14">
        <f t="shared" si="0"/>
        <v>99110</v>
      </c>
      <c r="I37" s="15">
        <f t="shared" si="8"/>
        <v>0.63415591769762181</v>
      </c>
      <c r="J37" s="14">
        <f t="shared" si="9"/>
        <v>62851.1930030113</v>
      </c>
      <c r="K37" s="14">
        <f>SUM($J37:J$127)</f>
        <v>2105839.749835806</v>
      </c>
      <c r="L37" s="16">
        <f t="shared" si="10"/>
        <v>33.505167511059206</v>
      </c>
      <c r="M37" s="16"/>
      <c r="N37" s="6">
        <v>23</v>
      </c>
      <c r="O37" s="6">
        <f t="shared" si="1"/>
        <v>33</v>
      </c>
      <c r="P37" s="6">
        <f t="shared" si="2"/>
        <v>99110</v>
      </c>
      <c r="Q37" s="6">
        <f t="shared" si="3"/>
        <v>99110</v>
      </c>
      <c r="R37" s="5">
        <f t="shared" si="4"/>
        <v>99473</v>
      </c>
      <c r="S37" s="5">
        <f t="shared" si="11"/>
        <v>6251996721.5885429</v>
      </c>
      <c r="T37" s="20">
        <f>SUM(S37:$S$136)</f>
        <v>201763255420.22516</v>
      </c>
      <c r="U37" s="6">
        <f t="shared" si="12"/>
        <v>32.271810815818853</v>
      </c>
    </row>
    <row r="38" spans="1:21">
      <c r="A38" s="21">
        <v>24</v>
      </c>
      <c r="B38" s="22">
        <f>Absterbeordnung!B32</f>
        <v>99055</v>
      </c>
      <c r="C38" s="15">
        <f t="shared" si="5"/>
        <v>0.62172148793884485</v>
      </c>
      <c r="D38" s="14">
        <f t="shared" si="6"/>
        <v>61584.621987782273</v>
      </c>
      <c r="E38" s="14">
        <f>SUM(D38:$D$127)</f>
        <v>2042988.5568327934</v>
      </c>
      <c r="F38" s="16">
        <f t="shared" si="7"/>
        <v>33.173680228776924</v>
      </c>
      <c r="G38" s="5"/>
      <c r="H38" s="14">
        <f t="shared" si="0"/>
        <v>99055</v>
      </c>
      <c r="I38" s="15">
        <f t="shared" si="8"/>
        <v>0.62172148793884485</v>
      </c>
      <c r="J38" s="14">
        <f t="shared" si="9"/>
        <v>61584.621987782273</v>
      </c>
      <c r="K38" s="14">
        <f>SUM($J38:J$127)</f>
        <v>2042988.5568327934</v>
      </c>
      <c r="L38" s="16">
        <f t="shared" si="10"/>
        <v>33.173680228776924</v>
      </c>
      <c r="M38" s="16"/>
      <c r="N38" s="6">
        <v>24</v>
      </c>
      <c r="O38" s="6">
        <f t="shared" si="1"/>
        <v>34</v>
      </c>
      <c r="P38" s="6">
        <f t="shared" si="2"/>
        <v>99055</v>
      </c>
      <c r="Q38" s="6">
        <f t="shared" si="3"/>
        <v>99055</v>
      </c>
      <c r="R38" s="5">
        <f t="shared" si="4"/>
        <v>99461</v>
      </c>
      <c r="S38" s="5">
        <f t="shared" si="11"/>
        <v>6125268087.5268135</v>
      </c>
      <c r="T38" s="20">
        <f>SUM(S38:$S$136)</f>
        <v>195511258698.63663</v>
      </c>
      <c r="U38" s="6">
        <f t="shared" si="12"/>
        <v>31.918808434975421</v>
      </c>
    </row>
    <row r="39" spans="1:21">
      <c r="A39" s="21">
        <v>25</v>
      </c>
      <c r="B39" s="22">
        <f>Absterbeordnung!B33</f>
        <v>99000</v>
      </c>
      <c r="C39" s="15">
        <f t="shared" si="5"/>
        <v>0.60953087052827937</v>
      </c>
      <c r="D39" s="14">
        <f t="shared" si="6"/>
        <v>60343.556182299661</v>
      </c>
      <c r="E39" s="14">
        <f>SUM(D39:$D$127)</f>
        <v>1981403.9348450114</v>
      </c>
      <c r="F39" s="16">
        <f t="shared" si="7"/>
        <v>32.835385585482101</v>
      </c>
      <c r="G39" s="5"/>
      <c r="H39" s="14">
        <f t="shared" si="0"/>
        <v>99000</v>
      </c>
      <c r="I39" s="15">
        <f t="shared" si="8"/>
        <v>0.60953087052827937</v>
      </c>
      <c r="J39" s="14">
        <f t="shared" si="9"/>
        <v>60343.556182299661</v>
      </c>
      <c r="K39" s="14">
        <f>SUM($J39:J$127)</f>
        <v>1981403.9348450114</v>
      </c>
      <c r="L39" s="16">
        <f t="shared" si="10"/>
        <v>32.835385585482101</v>
      </c>
      <c r="M39" s="16"/>
      <c r="N39" s="6">
        <v>25</v>
      </c>
      <c r="O39" s="6">
        <f t="shared" si="1"/>
        <v>35</v>
      </c>
      <c r="P39" s="6">
        <f t="shared" si="2"/>
        <v>99000</v>
      </c>
      <c r="Q39" s="6">
        <f t="shared" si="3"/>
        <v>99000</v>
      </c>
      <c r="R39" s="5">
        <f t="shared" si="4"/>
        <v>99448</v>
      </c>
      <c r="S39" s="5">
        <f t="shared" si="11"/>
        <v>6001045975.2173367</v>
      </c>
      <c r="T39" s="20">
        <f>SUM(S39:$S$136)</f>
        <v>189385990611.10983</v>
      </c>
      <c r="U39" s="6">
        <f t="shared" si="12"/>
        <v>31.558830142815385</v>
      </c>
    </row>
    <row r="40" spans="1:21">
      <c r="A40" s="21">
        <v>26</v>
      </c>
      <c r="B40" s="22">
        <f>Absterbeordnung!B34</f>
        <v>98944</v>
      </c>
      <c r="C40" s="15">
        <f t="shared" si="5"/>
        <v>0.59757928483164635</v>
      </c>
      <c r="D40" s="14">
        <f t="shared" si="6"/>
        <v>59126.884758382417</v>
      </c>
      <c r="E40" s="14">
        <f>SUM(D40:$D$127)</f>
        <v>1921060.3786627117</v>
      </c>
      <c r="F40" s="16">
        <f t="shared" si="7"/>
        <v>32.49047174585607</v>
      </c>
      <c r="G40" s="5"/>
      <c r="H40" s="14">
        <f t="shared" si="0"/>
        <v>98944</v>
      </c>
      <c r="I40" s="15">
        <f t="shared" si="8"/>
        <v>0.59757928483164635</v>
      </c>
      <c r="J40" s="14">
        <f t="shared" si="9"/>
        <v>59126.884758382417</v>
      </c>
      <c r="K40" s="14">
        <f>SUM($J40:J$127)</f>
        <v>1921060.3786627117</v>
      </c>
      <c r="L40" s="16">
        <f t="shared" si="10"/>
        <v>32.49047174585607</v>
      </c>
      <c r="M40" s="16"/>
      <c r="N40" s="6">
        <v>26</v>
      </c>
      <c r="O40" s="6">
        <f t="shared" si="1"/>
        <v>36</v>
      </c>
      <c r="P40" s="6">
        <f t="shared" si="2"/>
        <v>98944</v>
      </c>
      <c r="Q40" s="6">
        <f t="shared" si="3"/>
        <v>98944</v>
      </c>
      <c r="R40" s="5">
        <f t="shared" si="4"/>
        <v>99430</v>
      </c>
      <c r="S40" s="5">
        <f t="shared" si="11"/>
        <v>5878986151.5259638</v>
      </c>
      <c r="T40" s="20">
        <f>SUM(S40:$S$136)</f>
        <v>183384944635.89246</v>
      </c>
      <c r="U40" s="6">
        <f t="shared" si="12"/>
        <v>31.193294202316263</v>
      </c>
    </row>
    <row r="41" spans="1:21">
      <c r="A41" s="21">
        <v>27</v>
      </c>
      <c r="B41" s="22">
        <f>Absterbeordnung!B35</f>
        <v>98887</v>
      </c>
      <c r="C41" s="15">
        <f t="shared" si="5"/>
        <v>0.58586204395259456</v>
      </c>
      <c r="D41" s="14">
        <f t="shared" si="6"/>
        <v>57934.139940340217</v>
      </c>
      <c r="E41" s="14">
        <f>SUM(D41:$D$127)</f>
        <v>1861933.4939043294</v>
      </c>
      <c r="F41" s="16">
        <f t="shared" si="7"/>
        <v>32.138795808856798</v>
      </c>
      <c r="G41" s="5"/>
      <c r="H41" s="14">
        <f t="shared" si="0"/>
        <v>98887</v>
      </c>
      <c r="I41" s="15">
        <f t="shared" si="8"/>
        <v>0.58586204395259456</v>
      </c>
      <c r="J41" s="14">
        <f t="shared" si="9"/>
        <v>57934.139940340217</v>
      </c>
      <c r="K41" s="14">
        <f>SUM($J41:J$127)</f>
        <v>1861933.4939043294</v>
      </c>
      <c r="L41" s="16">
        <f t="shared" si="10"/>
        <v>32.138795808856798</v>
      </c>
      <c r="M41" s="16"/>
      <c r="N41" s="6">
        <v>27</v>
      </c>
      <c r="O41" s="6">
        <f t="shared" si="1"/>
        <v>37</v>
      </c>
      <c r="P41" s="6">
        <f t="shared" si="2"/>
        <v>98887</v>
      </c>
      <c r="Q41" s="6">
        <f t="shared" si="3"/>
        <v>98887</v>
      </c>
      <c r="R41" s="5">
        <f t="shared" si="4"/>
        <v>99406</v>
      </c>
      <c r="S41" s="5">
        <f t="shared" si="11"/>
        <v>5759001114.9094601</v>
      </c>
      <c r="T41" s="20">
        <f>SUM(S41:$S$136)</f>
        <v>177505958484.36649</v>
      </c>
      <c r="U41" s="6">
        <f t="shared" si="12"/>
        <v>30.822351818064746</v>
      </c>
    </row>
    <row r="42" spans="1:21">
      <c r="A42" s="21">
        <v>28</v>
      </c>
      <c r="B42" s="22">
        <f>Absterbeordnung!B36</f>
        <v>98828</v>
      </c>
      <c r="C42" s="15">
        <f t="shared" si="5"/>
        <v>0.57437455289470041</v>
      </c>
      <c r="D42" s="14">
        <f t="shared" si="6"/>
        <v>56764.288313477453</v>
      </c>
      <c r="E42" s="14">
        <f>SUM(D42:$D$127)</f>
        <v>1803999.3539639893</v>
      </c>
      <c r="F42" s="16">
        <f t="shared" si="7"/>
        <v>31.780533281796977</v>
      </c>
      <c r="G42" s="5"/>
      <c r="H42" s="14">
        <f t="shared" si="0"/>
        <v>98828</v>
      </c>
      <c r="I42" s="15">
        <f t="shared" si="8"/>
        <v>0.57437455289470041</v>
      </c>
      <c r="J42" s="14">
        <f t="shared" si="9"/>
        <v>56764.288313477453</v>
      </c>
      <c r="K42" s="14">
        <f>SUM($J42:J$127)</f>
        <v>1803999.3539639893</v>
      </c>
      <c r="L42" s="16">
        <f t="shared" si="10"/>
        <v>31.780533281796977</v>
      </c>
      <c r="M42" s="16"/>
      <c r="N42" s="6">
        <v>28</v>
      </c>
      <c r="O42" s="6">
        <f t="shared" si="1"/>
        <v>38</v>
      </c>
      <c r="P42" s="6">
        <f t="shared" si="2"/>
        <v>98828</v>
      </c>
      <c r="Q42" s="6">
        <f t="shared" si="3"/>
        <v>98828</v>
      </c>
      <c r="R42" s="5">
        <f t="shared" si="4"/>
        <v>99370</v>
      </c>
      <c r="S42" s="5">
        <f t="shared" si="11"/>
        <v>5640667329.7102547</v>
      </c>
      <c r="T42" s="20">
        <f>SUM(S42:$S$136)</f>
        <v>171746957369.45703</v>
      </c>
      <c r="U42" s="6">
        <f t="shared" si="12"/>
        <v>30.447985553914805</v>
      </c>
    </row>
    <row r="43" spans="1:21">
      <c r="A43" s="21">
        <v>29</v>
      </c>
      <c r="B43" s="22">
        <f>Absterbeordnung!B37</f>
        <v>98767</v>
      </c>
      <c r="C43" s="15">
        <f t="shared" si="5"/>
        <v>0.56311230675951029</v>
      </c>
      <c r="D43" s="14">
        <f t="shared" si="6"/>
        <v>55616.913201716554</v>
      </c>
      <c r="E43" s="14">
        <f>SUM(D43:$D$127)</f>
        <v>1747235.0656505118</v>
      </c>
      <c r="F43" s="16">
        <f t="shared" si="7"/>
        <v>31.415534683010513</v>
      </c>
      <c r="G43" s="5"/>
      <c r="H43" s="14">
        <f t="shared" si="0"/>
        <v>98767</v>
      </c>
      <c r="I43" s="15">
        <f t="shared" si="8"/>
        <v>0.56311230675951029</v>
      </c>
      <c r="J43" s="14">
        <f t="shared" si="9"/>
        <v>55616.913201716554</v>
      </c>
      <c r="K43" s="14">
        <f>SUM($J43:J$127)</f>
        <v>1747235.0656505118</v>
      </c>
      <c r="L43" s="16">
        <f t="shared" si="10"/>
        <v>31.415534683010513</v>
      </c>
      <c r="M43" s="16"/>
      <c r="N43" s="6">
        <v>29</v>
      </c>
      <c r="O43" s="6">
        <f t="shared" si="1"/>
        <v>39</v>
      </c>
      <c r="P43" s="6">
        <f t="shared" si="2"/>
        <v>98767</v>
      </c>
      <c r="Q43" s="6">
        <f t="shared" si="3"/>
        <v>98767</v>
      </c>
      <c r="R43" s="5">
        <f t="shared" si="4"/>
        <v>99326</v>
      </c>
      <c r="S43" s="5">
        <f t="shared" si="11"/>
        <v>5524205520.6736984</v>
      </c>
      <c r="T43" s="20">
        <f>SUM(S43:$S$136)</f>
        <v>166106290039.74673</v>
      </c>
      <c r="U43" s="6">
        <f t="shared" si="12"/>
        <v>30.068810694698669</v>
      </c>
    </row>
    <row r="44" spans="1:21">
      <c r="A44" s="21">
        <v>30</v>
      </c>
      <c r="B44" s="22">
        <f>Absterbeordnung!B38</f>
        <v>98704</v>
      </c>
      <c r="C44" s="15">
        <f t="shared" si="5"/>
        <v>0.55207088897991197</v>
      </c>
      <c r="D44" s="14">
        <f t="shared" si="6"/>
        <v>54491.605025873228</v>
      </c>
      <c r="E44" s="14">
        <f>SUM(D44:$D$127)</f>
        <v>1691618.152448795</v>
      </c>
      <c r="F44" s="16">
        <f t="shared" si="7"/>
        <v>31.043647028667916</v>
      </c>
      <c r="G44" s="5"/>
      <c r="H44" s="14">
        <f t="shared" si="0"/>
        <v>98704</v>
      </c>
      <c r="I44" s="15">
        <f t="shared" si="8"/>
        <v>0.55207088897991197</v>
      </c>
      <c r="J44" s="14">
        <f t="shared" si="9"/>
        <v>54491.605025873228</v>
      </c>
      <c r="K44" s="14">
        <f>SUM($J44:J$127)</f>
        <v>1691618.152448795</v>
      </c>
      <c r="L44" s="16">
        <f t="shared" si="10"/>
        <v>31.043647028667916</v>
      </c>
      <c r="M44" s="16"/>
      <c r="N44" s="6">
        <v>30</v>
      </c>
      <c r="O44" s="6">
        <f t="shared" si="1"/>
        <v>40</v>
      </c>
      <c r="P44" s="6">
        <f t="shared" si="2"/>
        <v>98704</v>
      </c>
      <c r="Q44" s="6">
        <f t="shared" si="3"/>
        <v>98704</v>
      </c>
      <c r="R44" s="5">
        <f t="shared" si="4"/>
        <v>99275</v>
      </c>
      <c r="S44" s="5">
        <f t="shared" si="11"/>
        <v>5409654088.9435654</v>
      </c>
      <c r="T44" s="20">
        <f>SUM(S44:$S$136)</f>
        <v>160582084519.07303</v>
      </c>
      <c r="U44" s="6">
        <f t="shared" si="12"/>
        <v>29.684353542544642</v>
      </c>
    </row>
    <row r="45" spans="1:21">
      <c r="A45" s="21">
        <v>31</v>
      </c>
      <c r="B45" s="22">
        <f>Absterbeordnung!B39</f>
        <v>98638</v>
      </c>
      <c r="C45" s="15">
        <f t="shared" si="5"/>
        <v>0.54124596958814919</v>
      </c>
      <c r="D45" s="14">
        <f t="shared" si="6"/>
        <v>53387.41994823586</v>
      </c>
      <c r="E45" s="14">
        <f>SUM(D45:$D$127)</f>
        <v>1637126.547422922</v>
      </c>
      <c r="F45" s="16">
        <f t="shared" si="7"/>
        <v>30.665024625843891</v>
      </c>
      <c r="G45" s="5"/>
      <c r="H45" s="14">
        <f t="shared" si="0"/>
        <v>98638</v>
      </c>
      <c r="I45" s="15">
        <f t="shared" si="8"/>
        <v>0.54124596958814919</v>
      </c>
      <c r="J45" s="14">
        <f t="shared" si="9"/>
        <v>53387.41994823586</v>
      </c>
      <c r="K45" s="14">
        <f>SUM($J45:J$127)</f>
        <v>1637126.547422922</v>
      </c>
      <c r="L45" s="16">
        <f t="shared" si="10"/>
        <v>30.665024625843891</v>
      </c>
      <c r="M45" s="16"/>
      <c r="N45" s="6">
        <v>31</v>
      </c>
      <c r="O45" s="6">
        <f t="shared" si="1"/>
        <v>41</v>
      </c>
      <c r="P45" s="6">
        <f t="shared" si="2"/>
        <v>98638</v>
      </c>
      <c r="Q45" s="6">
        <f t="shared" si="3"/>
        <v>98638</v>
      </c>
      <c r="R45" s="5">
        <f t="shared" si="4"/>
        <v>99221</v>
      </c>
      <c r="S45" s="5">
        <f t="shared" si="11"/>
        <v>5297153194.6839104</v>
      </c>
      <c r="T45" s="20">
        <f>SUM(S45:$S$136)</f>
        <v>155172430430.12949</v>
      </c>
      <c r="U45" s="6">
        <f t="shared" si="12"/>
        <v>29.293551597838746</v>
      </c>
    </row>
    <row r="46" spans="1:21">
      <c r="A46" s="21">
        <v>32</v>
      </c>
      <c r="B46" s="22">
        <f>Absterbeordnung!B40</f>
        <v>98570</v>
      </c>
      <c r="C46" s="15">
        <f t="shared" si="5"/>
        <v>0.53063330351779314</v>
      </c>
      <c r="D46" s="14">
        <f t="shared" si="6"/>
        <v>52304.524727748867</v>
      </c>
      <c r="E46" s="14">
        <f>SUM(D46:$D$127)</f>
        <v>1583739.1274746861</v>
      </c>
      <c r="F46" s="16">
        <f t="shared" si="7"/>
        <v>30.279199279952021</v>
      </c>
      <c r="G46" s="5"/>
      <c r="H46" s="14">
        <f t="shared" ref="H46:H77" si="13">B46</f>
        <v>98570</v>
      </c>
      <c r="I46" s="15">
        <f t="shared" si="8"/>
        <v>0.53063330351779314</v>
      </c>
      <c r="J46" s="14">
        <f t="shared" si="9"/>
        <v>52304.524727748867</v>
      </c>
      <c r="K46" s="14">
        <f>SUM($J46:J$127)</f>
        <v>1583739.1274746861</v>
      </c>
      <c r="L46" s="16">
        <f t="shared" si="10"/>
        <v>30.279199279952021</v>
      </c>
      <c r="M46" s="16"/>
      <c r="N46" s="6">
        <v>32</v>
      </c>
      <c r="O46" s="6">
        <f t="shared" ref="O46:O77" si="14">N46+$B$3</f>
        <v>42</v>
      </c>
      <c r="P46" s="6">
        <f t="shared" ref="P46:P77" si="15">B46</f>
        <v>98570</v>
      </c>
      <c r="Q46" s="6">
        <f t="shared" ref="Q46:Q77" si="16">B46</f>
        <v>98570</v>
      </c>
      <c r="R46" s="5">
        <f t="shared" ref="R46:R77" si="17">LOOKUP(N46,$O$14:$O$136,$Q$14:$Q$136)</f>
        <v>99165</v>
      </c>
      <c r="S46" s="5">
        <f t="shared" si="11"/>
        <v>5186778194.6272163</v>
      </c>
      <c r="T46" s="20">
        <f>SUM(S46:$S$136)</f>
        <v>149875277235.44556</v>
      </c>
      <c r="U46" s="6">
        <f t="shared" si="12"/>
        <v>28.895640340027569</v>
      </c>
    </row>
    <row r="47" spans="1:21">
      <c r="A47" s="21">
        <v>33</v>
      </c>
      <c r="B47" s="22">
        <f>Absterbeordnung!B41</f>
        <v>98499</v>
      </c>
      <c r="C47" s="15">
        <f t="shared" ref="C47:C78" si="18">1/(((1+($B$5/100))^A47))</f>
        <v>0.52022872893901284</v>
      </c>
      <c r="D47" s="14">
        <f t="shared" ref="D47:D78" si="19">B47*C47</f>
        <v>51242.009571763825</v>
      </c>
      <c r="E47" s="14">
        <f>SUM(D47:$D$127)</f>
        <v>1531434.6027469372</v>
      </c>
      <c r="F47" s="16">
        <f t="shared" ref="F47:F78" si="20">E47/D47</f>
        <v>29.886310383713216</v>
      </c>
      <c r="G47" s="5"/>
      <c r="H47" s="14">
        <f t="shared" si="13"/>
        <v>98499</v>
      </c>
      <c r="I47" s="15">
        <f t="shared" ref="I47:I78" si="21">1/(((1+($B$5/100))^A47))</f>
        <v>0.52022872893901284</v>
      </c>
      <c r="J47" s="14">
        <f t="shared" ref="J47:J78" si="22">H47*I47</f>
        <v>51242.009571763825</v>
      </c>
      <c r="K47" s="14">
        <f>SUM($J47:J$127)</f>
        <v>1531434.6027469372</v>
      </c>
      <c r="L47" s="16">
        <f t="shared" ref="L47:L78" si="23">K47/J47</f>
        <v>29.886310383713216</v>
      </c>
      <c r="M47" s="16"/>
      <c r="N47" s="6">
        <v>33</v>
      </c>
      <c r="O47" s="6">
        <f t="shared" si="14"/>
        <v>43</v>
      </c>
      <c r="P47" s="6">
        <f t="shared" si="15"/>
        <v>98499</v>
      </c>
      <c r="Q47" s="6">
        <f t="shared" si="16"/>
        <v>98499</v>
      </c>
      <c r="R47" s="5">
        <f t="shared" si="17"/>
        <v>99110</v>
      </c>
      <c r="S47" s="5">
        <f t="shared" ref="S47:S78" si="24">P47*R47*I47</f>
        <v>5078595568.6575127</v>
      </c>
      <c r="T47" s="20">
        <f>SUM(S47:$S$136)</f>
        <v>144688499040.81833</v>
      </c>
      <c r="U47" s="6">
        <f t="shared" ref="U47:U78" si="25">T47/S47</f>
        <v>28.489864389628018</v>
      </c>
    </row>
    <row r="48" spans="1:21">
      <c r="A48" s="21">
        <v>34</v>
      </c>
      <c r="B48" s="22">
        <f>Absterbeordnung!B42</f>
        <v>98425</v>
      </c>
      <c r="C48" s="15">
        <f t="shared" si="18"/>
        <v>0.51002816562648323</v>
      </c>
      <c r="D48" s="14">
        <f t="shared" si="19"/>
        <v>50199.522201786611</v>
      </c>
      <c r="E48" s="14">
        <f>SUM(D48:$D$127)</f>
        <v>1480192.5931751735</v>
      </c>
      <c r="F48" s="16">
        <f t="shared" si="20"/>
        <v>29.48618887696292</v>
      </c>
      <c r="G48" s="5"/>
      <c r="H48" s="14">
        <f t="shared" si="13"/>
        <v>98425</v>
      </c>
      <c r="I48" s="15">
        <f t="shared" si="21"/>
        <v>0.51002816562648323</v>
      </c>
      <c r="J48" s="14">
        <f t="shared" si="22"/>
        <v>50199.522201786611</v>
      </c>
      <c r="K48" s="14">
        <f>SUM($J48:J$127)</f>
        <v>1480192.5931751735</v>
      </c>
      <c r="L48" s="16">
        <f t="shared" si="23"/>
        <v>29.48618887696292</v>
      </c>
      <c r="M48" s="16"/>
      <c r="N48" s="6">
        <v>34</v>
      </c>
      <c r="O48" s="6">
        <f t="shared" si="14"/>
        <v>44</v>
      </c>
      <c r="P48" s="6">
        <f t="shared" si="15"/>
        <v>98425</v>
      </c>
      <c r="Q48" s="6">
        <f t="shared" si="16"/>
        <v>98425</v>
      </c>
      <c r="R48" s="5">
        <f t="shared" si="17"/>
        <v>99055</v>
      </c>
      <c r="S48" s="5">
        <f t="shared" si="24"/>
        <v>4972513671.6979733</v>
      </c>
      <c r="T48" s="20">
        <f>SUM(S48:$S$136)</f>
        <v>139609903472.16083</v>
      </c>
      <c r="U48" s="6">
        <f t="shared" si="25"/>
        <v>28.076323704603908</v>
      </c>
    </row>
    <row r="49" spans="1:21">
      <c r="A49" s="21">
        <v>35</v>
      </c>
      <c r="B49" s="22">
        <f>Absterbeordnung!B43</f>
        <v>98347</v>
      </c>
      <c r="C49" s="15">
        <f t="shared" si="18"/>
        <v>0.50002761335929735</v>
      </c>
      <c r="D49" s="14">
        <f t="shared" si="19"/>
        <v>49176.215691046818</v>
      </c>
      <c r="E49" s="14">
        <f>SUM(D49:$D$127)</f>
        <v>1429993.0709733872</v>
      </c>
      <c r="F49" s="16">
        <f t="shared" si="20"/>
        <v>29.078957192587236</v>
      </c>
      <c r="G49" s="5"/>
      <c r="H49" s="14">
        <f t="shared" si="13"/>
        <v>98347</v>
      </c>
      <c r="I49" s="15">
        <f t="shared" si="21"/>
        <v>0.50002761335929735</v>
      </c>
      <c r="J49" s="14">
        <f t="shared" si="22"/>
        <v>49176.215691046818</v>
      </c>
      <c r="K49" s="14">
        <f>SUM($J49:J$127)</f>
        <v>1429993.0709733872</v>
      </c>
      <c r="L49" s="16">
        <f t="shared" si="23"/>
        <v>29.078957192587236</v>
      </c>
      <c r="M49" s="16"/>
      <c r="N49" s="6">
        <v>35</v>
      </c>
      <c r="O49" s="6">
        <f t="shared" si="14"/>
        <v>45</v>
      </c>
      <c r="P49" s="6">
        <f t="shared" si="15"/>
        <v>98347</v>
      </c>
      <c r="Q49" s="6">
        <f t="shared" si="16"/>
        <v>98347</v>
      </c>
      <c r="R49" s="5">
        <f t="shared" si="17"/>
        <v>99000</v>
      </c>
      <c r="S49" s="5">
        <f t="shared" si="24"/>
        <v>4868445353.4136353</v>
      </c>
      <c r="T49" s="20">
        <f>SUM(S49:$S$136)</f>
        <v>134637389800.46269</v>
      </c>
      <c r="U49" s="6">
        <f t="shared" si="25"/>
        <v>27.655109593878514</v>
      </c>
    </row>
    <row r="50" spans="1:21">
      <c r="A50" s="21">
        <v>36</v>
      </c>
      <c r="B50" s="22">
        <f>Absterbeordnung!B44</f>
        <v>98264</v>
      </c>
      <c r="C50" s="15">
        <f t="shared" si="18"/>
        <v>0.49022315035225233</v>
      </c>
      <c r="D50" s="14">
        <f t="shared" si="19"/>
        <v>48171.287646213721</v>
      </c>
      <c r="E50" s="14">
        <f>SUM(D50:$D$127)</f>
        <v>1380816.8552823402</v>
      </c>
      <c r="F50" s="16">
        <f t="shared" si="20"/>
        <v>28.66472794797448</v>
      </c>
      <c r="G50" s="5"/>
      <c r="H50" s="14">
        <f t="shared" si="13"/>
        <v>98264</v>
      </c>
      <c r="I50" s="15">
        <f t="shared" si="21"/>
        <v>0.49022315035225233</v>
      </c>
      <c r="J50" s="14">
        <f t="shared" si="22"/>
        <v>48171.287646213721</v>
      </c>
      <c r="K50" s="14">
        <f>SUM($J50:J$127)</f>
        <v>1380816.8552823402</v>
      </c>
      <c r="L50" s="16">
        <f t="shared" si="23"/>
        <v>28.66472794797448</v>
      </c>
      <c r="M50" s="16"/>
      <c r="N50" s="6">
        <v>36</v>
      </c>
      <c r="O50" s="6">
        <f t="shared" si="14"/>
        <v>46</v>
      </c>
      <c r="P50" s="6">
        <f t="shared" si="15"/>
        <v>98264</v>
      </c>
      <c r="Q50" s="6">
        <f t="shared" si="16"/>
        <v>98264</v>
      </c>
      <c r="R50" s="5">
        <f t="shared" si="17"/>
        <v>98944</v>
      </c>
      <c r="S50" s="5">
        <f t="shared" si="24"/>
        <v>4766259884.866971</v>
      </c>
      <c r="T50" s="20">
        <f>SUM(S50:$S$136)</f>
        <v>129768944447.04906</v>
      </c>
      <c r="U50" s="6">
        <f t="shared" si="25"/>
        <v>27.226577564322426</v>
      </c>
    </row>
    <row r="51" spans="1:21">
      <c r="A51" s="21">
        <v>37</v>
      </c>
      <c r="B51" s="22">
        <f>Absterbeordnung!B45</f>
        <v>98176</v>
      </c>
      <c r="C51" s="15">
        <f t="shared" si="18"/>
        <v>0.48061093171789437</v>
      </c>
      <c r="D51" s="14">
        <f t="shared" si="19"/>
        <v>47184.458832336</v>
      </c>
      <c r="E51" s="14">
        <f>SUM(D51:$D$127)</f>
        <v>1332645.5676361267</v>
      </c>
      <c r="F51" s="16">
        <f t="shared" si="20"/>
        <v>28.24331571485251</v>
      </c>
      <c r="G51" s="5"/>
      <c r="H51" s="14">
        <f t="shared" si="13"/>
        <v>98176</v>
      </c>
      <c r="I51" s="15">
        <f t="shared" si="21"/>
        <v>0.48061093171789437</v>
      </c>
      <c r="J51" s="14">
        <f t="shared" si="22"/>
        <v>47184.458832336</v>
      </c>
      <c r="K51" s="14">
        <f>SUM($J51:J$127)</f>
        <v>1332645.5676361267</v>
      </c>
      <c r="L51" s="16">
        <f t="shared" si="23"/>
        <v>28.24331571485251</v>
      </c>
      <c r="M51" s="16"/>
      <c r="N51" s="6">
        <v>37</v>
      </c>
      <c r="O51" s="6">
        <f t="shared" si="14"/>
        <v>47</v>
      </c>
      <c r="P51" s="6">
        <f t="shared" si="15"/>
        <v>98176</v>
      </c>
      <c r="Q51" s="6">
        <f t="shared" si="16"/>
        <v>98176</v>
      </c>
      <c r="R51" s="5">
        <f t="shared" si="17"/>
        <v>98887</v>
      </c>
      <c r="S51" s="5">
        <f t="shared" si="24"/>
        <v>4665929580.5532103</v>
      </c>
      <c r="T51" s="20">
        <f>SUM(S51:$S$136)</f>
        <v>125002684562.18208</v>
      </c>
      <c r="U51" s="6">
        <f t="shared" si="25"/>
        <v>26.790521032115812</v>
      </c>
    </row>
    <row r="52" spans="1:21">
      <c r="A52" s="21">
        <v>38</v>
      </c>
      <c r="B52" s="22">
        <f>Absterbeordnung!B46</f>
        <v>98081</v>
      </c>
      <c r="C52" s="15">
        <f t="shared" si="18"/>
        <v>0.47118718795871989</v>
      </c>
      <c r="D52" s="14">
        <f t="shared" si="19"/>
        <v>46214.510582179202</v>
      </c>
      <c r="E52" s="14">
        <f>SUM(D52:$D$127)</f>
        <v>1285461.1088037905</v>
      </c>
      <c r="F52" s="16">
        <f t="shared" si="20"/>
        <v>27.815097306244713</v>
      </c>
      <c r="G52" s="5"/>
      <c r="H52" s="14">
        <f t="shared" si="13"/>
        <v>98081</v>
      </c>
      <c r="I52" s="15">
        <f t="shared" si="21"/>
        <v>0.47118718795871989</v>
      </c>
      <c r="J52" s="14">
        <f t="shared" si="22"/>
        <v>46214.510582179202</v>
      </c>
      <c r="K52" s="14">
        <f>SUM($J52:J$127)</f>
        <v>1285461.1088037905</v>
      </c>
      <c r="L52" s="16">
        <f t="shared" si="23"/>
        <v>27.815097306244713</v>
      </c>
      <c r="M52" s="16"/>
      <c r="N52" s="6">
        <v>38</v>
      </c>
      <c r="O52" s="6">
        <f t="shared" si="14"/>
        <v>48</v>
      </c>
      <c r="P52" s="6">
        <f t="shared" si="15"/>
        <v>98081</v>
      </c>
      <c r="Q52" s="6">
        <f t="shared" si="16"/>
        <v>98081</v>
      </c>
      <c r="R52" s="5">
        <f t="shared" si="17"/>
        <v>98828</v>
      </c>
      <c r="S52" s="5">
        <f t="shared" si="24"/>
        <v>4567287651.8156061</v>
      </c>
      <c r="T52" s="20">
        <f>SUM(S52:$S$136)</f>
        <v>120336754981.62888</v>
      </c>
      <c r="U52" s="6">
        <f t="shared" si="25"/>
        <v>26.347531435597698</v>
      </c>
    </row>
    <row r="53" spans="1:21">
      <c r="A53" s="21">
        <v>39</v>
      </c>
      <c r="B53" s="22">
        <f>Absterbeordnung!B47</f>
        <v>97978</v>
      </c>
      <c r="C53" s="15">
        <f t="shared" si="18"/>
        <v>0.46194822348894127</v>
      </c>
      <c r="D53" s="14">
        <f t="shared" si="19"/>
        <v>45260.763040999489</v>
      </c>
      <c r="E53" s="14">
        <f>SUM(D53:$D$127)</f>
        <v>1239246.5982216112</v>
      </c>
      <c r="F53" s="16">
        <f t="shared" si="20"/>
        <v>27.380152586005654</v>
      </c>
      <c r="G53" s="5"/>
      <c r="H53" s="14">
        <f t="shared" si="13"/>
        <v>97978</v>
      </c>
      <c r="I53" s="15">
        <f t="shared" si="21"/>
        <v>0.46194822348894127</v>
      </c>
      <c r="J53" s="14">
        <f t="shared" si="22"/>
        <v>45260.763040999489</v>
      </c>
      <c r="K53" s="14">
        <f>SUM($J53:J$127)</f>
        <v>1239246.5982216112</v>
      </c>
      <c r="L53" s="16">
        <f t="shared" si="23"/>
        <v>27.380152586005654</v>
      </c>
      <c r="M53" s="16"/>
      <c r="N53" s="6">
        <v>39</v>
      </c>
      <c r="O53" s="6">
        <f t="shared" si="14"/>
        <v>49</v>
      </c>
      <c r="P53" s="6">
        <f t="shared" si="15"/>
        <v>97978</v>
      </c>
      <c r="Q53" s="6">
        <f t="shared" si="16"/>
        <v>97978</v>
      </c>
      <c r="R53" s="5">
        <f t="shared" si="17"/>
        <v>98767</v>
      </c>
      <c r="S53" s="5">
        <f t="shared" si="24"/>
        <v>4470269783.2703962</v>
      </c>
      <c r="T53" s="20">
        <f>SUM(S53:$S$136)</f>
        <v>115769467329.81328</v>
      </c>
      <c r="U53" s="6">
        <f t="shared" si="25"/>
        <v>25.897646661745259</v>
      </c>
    </row>
    <row r="54" spans="1:21">
      <c r="A54" s="21">
        <v>40</v>
      </c>
      <c r="B54" s="22">
        <f>Absterbeordnung!B48</f>
        <v>97866</v>
      </c>
      <c r="C54" s="15">
        <f t="shared" si="18"/>
        <v>0.45289041518523643</v>
      </c>
      <c r="D54" s="14">
        <f t="shared" si="19"/>
        <v>44322.573372518345</v>
      </c>
      <c r="E54" s="14">
        <f>SUM(D54:$D$127)</f>
        <v>1193985.8351806118</v>
      </c>
      <c r="F54" s="16">
        <f t="shared" si="20"/>
        <v>26.938549464299104</v>
      </c>
      <c r="G54" s="5"/>
      <c r="H54" s="14">
        <f t="shared" si="13"/>
        <v>97866</v>
      </c>
      <c r="I54" s="15">
        <f t="shared" si="21"/>
        <v>0.45289041518523643</v>
      </c>
      <c r="J54" s="14">
        <f t="shared" si="22"/>
        <v>44322.573372518345</v>
      </c>
      <c r="K54" s="14">
        <f>SUM($J54:J$127)</f>
        <v>1193985.8351806118</v>
      </c>
      <c r="L54" s="16">
        <f t="shared" si="23"/>
        <v>26.938549464299104</v>
      </c>
      <c r="M54" s="16"/>
      <c r="N54" s="6">
        <v>40</v>
      </c>
      <c r="O54" s="6">
        <f t="shared" si="14"/>
        <v>50</v>
      </c>
      <c r="P54" s="6">
        <f t="shared" si="15"/>
        <v>97866</v>
      </c>
      <c r="Q54" s="6">
        <f t="shared" si="16"/>
        <v>97866</v>
      </c>
      <c r="R54" s="5">
        <f t="shared" si="17"/>
        <v>98704</v>
      </c>
      <c r="S54" s="5">
        <f t="shared" si="24"/>
        <v>4374815282.1610508</v>
      </c>
      <c r="T54" s="20">
        <f>SUM(S54:$S$136)</f>
        <v>111299197546.54288</v>
      </c>
      <c r="U54" s="6">
        <f t="shared" si="25"/>
        <v>25.440890727519772</v>
      </c>
    </row>
    <row r="55" spans="1:21">
      <c r="A55" s="21">
        <v>41</v>
      </c>
      <c r="B55" s="22">
        <f>Absterbeordnung!B49</f>
        <v>97742</v>
      </c>
      <c r="C55" s="15">
        <f t="shared" si="18"/>
        <v>0.44401021096591808</v>
      </c>
      <c r="D55" s="14">
        <f t="shared" si="19"/>
        <v>43398.446040230767</v>
      </c>
      <c r="E55" s="14">
        <f>SUM(D55:$D$127)</f>
        <v>1149663.2618080934</v>
      </c>
      <c r="F55" s="16">
        <f t="shared" si="20"/>
        <v>26.490885428071429</v>
      </c>
      <c r="G55" s="5"/>
      <c r="H55" s="14">
        <f t="shared" si="13"/>
        <v>97742</v>
      </c>
      <c r="I55" s="15">
        <f t="shared" si="21"/>
        <v>0.44401021096591808</v>
      </c>
      <c r="J55" s="14">
        <f t="shared" si="22"/>
        <v>43398.446040230767</v>
      </c>
      <c r="K55" s="14">
        <f>SUM($J55:J$127)</f>
        <v>1149663.2618080934</v>
      </c>
      <c r="L55" s="16">
        <f t="shared" si="23"/>
        <v>26.490885428071429</v>
      </c>
      <c r="M55" s="16"/>
      <c r="N55" s="6">
        <v>41</v>
      </c>
      <c r="O55" s="6">
        <f t="shared" si="14"/>
        <v>51</v>
      </c>
      <c r="P55" s="6">
        <f t="shared" si="15"/>
        <v>97742</v>
      </c>
      <c r="Q55" s="6">
        <f t="shared" si="16"/>
        <v>97742</v>
      </c>
      <c r="R55" s="5">
        <f t="shared" si="17"/>
        <v>98638</v>
      </c>
      <c r="S55" s="5">
        <f t="shared" si="24"/>
        <v>4280735920.5162821</v>
      </c>
      <c r="T55" s="20">
        <f>SUM(S55:$S$136)</f>
        <v>106924382264.38182</v>
      </c>
      <c r="U55" s="6">
        <f t="shared" si="25"/>
        <v>24.978037479940156</v>
      </c>
    </row>
    <row r="56" spans="1:21">
      <c r="A56" s="21">
        <v>42</v>
      </c>
      <c r="B56" s="22">
        <f>Absterbeordnung!B50</f>
        <v>97604</v>
      </c>
      <c r="C56" s="15">
        <f t="shared" si="18"/>
        <v>0.4353041283979589</v>
      </c>
      <c r="D56" s="14">
        <f t="shared" si="19"/>
        <v>42487.42414815438</v>
      </c>
      <c r="E56" s="14">
        <f>SUM(D56:$D$127)</f>
        <v>1106264.8157678624</v>
      </c>
      <c r="F56" s="16">
        <f t="shared" si="20"/>
        <v>26.037464919273475</v>
      </c>
      <c r="G56" s="5"/>
      <c r="H56" s="14">
        <f t="shared" si="13"/>
        <v>97604</v>
      </c>
      <c r="I56" s="15">
        <f t="shared" si="21"/>
        <v>0.4353041283979589</v>
      </c>
      <c r="J56" s="14">
        <f t="shared" si="22"/>
        <v>42487.42414815438</v>
      </c>
      <c r="K56" s="14">
        <f>SUM($J56:J$127)</f>
        <v>1106264.8157678624</v>
      </c>
      <c r="L56" s="16">
        <f t="shared" si="23"/>
        <v>26.037464919273475</v>
      </c>
      <c r="M56" s="16"/>
      <c r="N56" s="6">
        <v>42</v>
      </c>
      <c r="O56" s="6">
        <f t="shared" si="14"/>
        <v>52</v>
      </c>
      <c r="P56" s="6">
        <f t="shared" si="15"/>
        <v>97604</v>
      </c>
      <c r="Q56" s="6">
        <f t="shared" si="16"/>
        <v>97604</v>
      </c>
      <c r="R56" s="5">
        <f t="shared" si="17"/>
        <v>98570</v>
      </c>
      <c r="S56" s="5">
        <f t="shared" si="24"/>
        <v>4187985398.2835774</v>
      </c>
      <c r="T56" s="20">
        <f>SUM(S56:$S$136)</f>
        <v>102643646343.86554</v>
      </c>
      <c r="U56" s="6">
        <f t="shared" si="25"/>
        <v>24.509074550721564</v>
      </c>
    </row>
    <row r="57" spans="1:21">
      <c r="A57" s="21">
        <v>43</v>
      </c>
      <c r="B57" s="22">
        <f>Absterbeordnung!B51</f>
        <v>97452</v>
      </c>
      <c r="C57" s="15">
        <f t="shared" si="18"/>
        <v>0.4267687533313323</v>
      </c>
      <c r="D57" s="14">
        <f t="shared" si="19"/>
        <v>41589.468549644997</v>
      </c>
      <c r="E57" s="14">
        <f>SUM(D57:$D$127)</f>
        <v>1063777.3916197079</v>
      </c>
      <c r="F57" s="16">
        <f t="shared" si="20"/>
        <v>25.578047248905953</v>
      </c>
      <c r="G57" s="5"/>
      <c r="H57" s="14">
        <f t="shared" si="13"/>
        <v>97452</v>
      </c>
      <c r="I57" s="15">
        <f t="shared" si="21"/>
        <v>0.4267687533313323</v>
      </c>
      <c r="J57" s="14">
        <f t="shared" si="22"/>
        <v>41589.468549644997</v>
      </c>
      <c r="K57" s="14">
        <f>SUM($J57:J$127)</f>
        <v>1063777.3916197079</v>
      </c>
      <c r="L57" s="16">
        <f t="shared" si="23"/>
        <v>25.578047248905953</v>
      </c>
      <c r="M57" s="16"/>
      <c r="N57" s="6">
        <v>43</v>
      </c>
      <c r="O57" s="6">
        <f t="shared" si="14"/>
        <v>53</v>
      </c>
      <c r="P57" s="6">
        <f t="shared" si="15"/>
        <v>97452</v>
      </c>
      <c r="Q57" s="6">
        <f t="shared" si="16"/>
        <v>97452</v>
      </c>
      <c r="R57" s="5">
        <f t="shared" si="17"/>
        <v>98499</v>
      </c>
      <c r="S57" s="5">
        <f t="shared" si="24"/>
        <v>4096521062.6714826</v>
      </c>
      <c r="T57" s="20">
        <f>SUM(S57:$S$136)</f>
        <v>98455660945.581955</v>
      </c>
      <c r="U57" s="6">
        <f t="shared" si="25"/>
        <v>24.033969175145806</v>
      </c>
    </row>
    <row r="58" spans="1:21">
      <c r="A58" s="21">
        <v>44</v>
      </c>
      <c r="B58" s="22">
        <f>Absterbeordnung!B52</f>
        <v>97282</v>
      </c>
      <c r="C58" s="15">
        <f t="shared" si="18"/>
        <v>0.41840073856012966</v>
      </c>
      <c r="D58" s="14">
        <f t="shared" si="19"/>
        <v>40702.860648606533</v>
      </c>
      <c r="E58" s="14">
        <f>SUM(D58:$D$127)</f>
        <v>1022187.9230700629</v>
      </c>
      <c r="F58" s="16">
        <f t="shared" si="20"/>
        <v>25.113417258181279</v>
      </c>
      <c r="G58" s="5"/>
      <c r="H58" s="14">
        <f t="shared" si="13"/>
        <v>97282</v>
      </c>
      <c r="I58" s="15">
        <f t="shared" si="21"/>
        <v>0.41840073856012966</v>
      </c>
      <c r="J58" s="14">
        <f t="shared" si="22"/>
        <v>40702.860648606533</v>
      </c>
      <c r="K58" s="14">
        <f>SUM($J58:J$127)</f>
        <v>1022187.9230700629</v>
      </c>
      <c r="L58" s="16">
        <f t="shared" si="23"/>
        <v>25.113417258181279</v>
      </c>
      <c r="M58" s="16"/>
      <c r="N58" s="6">
        <v>44</v>
      </c>
      <c r="O58" s="6">
        <f t="shared" si="14"/>
        <v>54</v>
      </c>
      <c r="P58" s="6">
        <f t="shared" si="15"/>
        <v>97282</v>
      </c>
      <c r="Q58" s="6">
        <f t="shared" si="16"/>
        <v>97282</v>
      </c>
      <c r="R58" s="5">
        <f t="shared" si="17"/>
        <v>98425</v>
      </c>
      <c r="S58" s="5">
        <f t="shared" si="24"/>
        <v>4006179059.339098</v>
      </c>
      <c r="T58" s="20">
        <f>SUM(S58:$S$136)</f>
        <v>94359139882.910492</v>
      </c>
      <c r="U58" s="6">
        <f t="shared" si="25"/>
        <v>23.553400505886771</v>
      </c>
    </row>
    <row r="59" spans="1:21">
      <c r="A59" s="21">
        <v>45</v>
      </c>
      <c r="B59" s="22">
        <f>Absterbeordnung!B53</f>
        <v>97092</v>
      </c>
      <c r="C59" s="15">
        <f t="shared" si="18"/>
        <v>0.41019680250993107</v>
      </c>
      <c r="D59" s="14">
        <f t="shared" si="19"/>
        <v>39826.827949294224</v>
      </c>
      <c r="E59" s="14">
        <f>SUM(D59:$D$127)</f>
        <v>981485.06242145645</v>
      </c>
      <c r="F59" s="16">
        <f t="shared" si="20"/>
        <v>24.643817069012886</v>
      </c>
      <c r="G59" s="5"/>
      <c r="H59" s="14">
        <f t="shared" si="13"/>
        <v>97092</v>
      </c>
      <c r="I59" s="15">
        <f t="shared" si="21"/>
        <v>0.41019680250993107</v>
      </c>
      <c r="J59" s="14">
        <f t="shared" si="22"/>
        <v>39826.827949294224</v>
      </c>
      <c r="K59" s="14">
        <f>SUM($J59:J$127)</f>
        <v>981485.06242145645</v>
      </c>
      <c r="L59" s="16">
        <f t="shared" si="23"/>
        <v>24.643817069012886</v>
      </c>
      <c r="M59" s="16"/>
      <c r="N59" s="6">
        <v>45</v>
      </c>
      <c r="O59" s="6">
        <f t="shared" si="14"/>
        <v>55</v>
      </c>
      <c r="P59" s="6">
        <f t="shared" si="15"/>
        <v>97092</v>
      </c>
      <c r="Q59" s="6">
        <f t="shared" si="16"/>
        <v>97092</v>
      </c>
      <c r="R59" s="5">
        <f t="shared" si="17"/>
        <v>98347</v>
      </c>
      <c r="S59" s="5">
        <f t="shared" si="24"/>
        <v>3916849048.3292394</v>
      </c>
      <c r="T59" s="20">
        <f>SUM(S59:$S$136)</f>
        <v>90352960823.571381</v>
      </c>
      <c r="U59" s="6">
        <f t="shared" si="25"/>
        <v>23.067766898525768</v>
      </c>
    </row>
    <row r="60" spans="1:21">
      <c r="A60" s="21">
        <v>46</v>
      </c>
      <c r="B60" s="22">
        <f>Absterbeordnung!B54</f>
        <v>96879</v>
      </c>
      <c r="C60" s="15">
        <f t="shared" si="18"/>
        <v>0.40215372795091275</v>
      </c>
      <c r="D60" s="14">
        <f t="shared" si="19"/>
        <v>38960.251010156477</v>
      </c>
      <c r="E60" s="14">
        <f>SUM(D60:$D$127)</f>
        <v>941658.23447216209</v>
      </c>
      <c r="F60" s="16">
        <f t="shared" si="20"/>
        <v>24.169716828227902</v>
      </c>
      <c r="G60" s="5"/>
      <c r="H60" s="14">
        <f t="shared" si="13"/>
        <v>96879</v>
      </c>
      <c r="I60" s="15">
        <f t="shared" si="21"/>
        <v>0.40215372795091275</v>
      </c>
      <c r="J60" s="14">
        <f t="shared" si="22"/>
        <v>38960.251010156477</v>
      </c>
      <c r="K60" s="14">
        <f>SUM($J60:J$127)</f>
        <v>941658.23447216209</v>
      </c>
      <c r="L60" s="16">
        <f t="shared" si="23"/>
        <v>24.169716828227902</v>
      </c>
      <c r="M60" s="16"/>
      <c r="N60" s="6">
        <v>46</v>
      </c>
      <c r="O60" s="6">
        <f t="shared" si="14"/>
        <v>56</v>
      </c>
      <c r="P60" s="6">
        <f t="shared" si="15"/>
        <v>96879</v>
      </c>
      <c r="Q60" s="6">
        <f t="shared" si="16"/>
        <v>96879</v>
      </c>
      <c r="R60" s="5">
        <f t="shared" si="17"/>
        <v>98264</v>
      </c>
      <c r="S60" s="5">
        <f t="shared" si="24"/>
        <v>3828390105.2620158</v>
      </c>
      <c r="T60" s="20">
        <f>SUM(S60:$S$136)</f>
        <v>86436111775.242157</v>
      </c>
      <c r="U60" s="6">
        <f t="shared" si="25"/>
        <v>22.577665650226741</v>
      </c>
    </row>
    <row r="61" spans="1:21">
      <c r="A61" s="21">
        <v>47</v>
      </c>
      <c r="B61" s="22">
        <f>Absterbeordnung!B55</f>
        <v>96640</v>
      </c>
      <c r="C61" s="15">
        <f t="shared" si="18"/>
        <v>0.39426836073618909</v>
      </c>
      <c r="D61" s="14">
        <f t="shared" si="19"/>
        <v>38102.094381545314</v>
      </c>
      <c r="E61" s="14">
        <f>SUM(D61:$D$127)</f>
        <v>902697.98346200562</v>
      </c>
      <c r="F61" s="16">
        <f t="shared" si="20"/>
        <v>23.6915581181077</v>
      </c>
      <c r="G61" s="5"/>
      <c r="H61" s="14">
        <f t="shared" si="13"/>
        <v>96640</v>
      </c>
      <c r="I61" s="15">
        <f t="shared" si="21"/>
        <v>0.39426836073618909</v>
      </c>
      <c r="J61" s="14">
        <f t="shared" si="22"/>
        <v>38102.094381545314</v>
      </c>
      <c r="K61" s="14">
        <f>SUM($J61:J$127)</f>
        <v>902697.98346200562</v>
      </c>
      <c r="L61" s="16">
        <f t="shared" si="23"/>
        <v>23.6915581181077</v>
      </c>
      <c r="M61" s="16"/>
      <c r="N61" s="6">
        <v>47</v>
      </c>
      <c r="O61" s="6">
        <f t="shared" si="14"/>
        <v>57</v>
      </c>
      <c r="P61" s="6">
        <f t="shared" si="15"/>
        <v>96640</v>
      </c>
      <c r="Q61" s="6">
        <f t="shared" si="16"/>
        <v>96640</v>
      </c>
      <c r="R61" s="5">
        <f t="shared" si="17"/>
        <v>98176</v>
      </c>
      <c r="S61" s="5">
        <f t="shared" si="24"/>
        <v>3740711218.0025926</v>
      </c>
      <c r="T61" s="20">
        <f>SUM(S61:$S$136)</f>
        <v>82607721669.980148</v>
      </c>
      <c r="U61" s="6">
        <f t="shared" si="25"/>
        <v>22.083426614816247</v>
      </c>
    </row>
    <row r="62" spans="1:21">
      <c r="A62" s="21">
        <v>48</v>
      </c>
      <c r="B62" s="22">
        <f>Absterbeordnung!B56</f>
        <v>96371</v>
      </c>
      <c r="C62" s="15">
        <f t="shared" si="18"/>
        <v>0.38653760856489122</v>
      </c>
      <c r="D62" s="14">
        <f t="shared" si="19"/>
        <v>37251.015875007135</v>
      </c>
      <c r="E62" s="14">
        <f>SUM(D62:$D$127)</f>
        <v>864595.8890804603</v>
      </c>
      <c r="F62" s="16">
        <f t="shared" si="20"/>
        <v>23.209994916153267</v>
      </c>
      <c r="G62" s="5"/>
      <c r="H62" s="14">
        <f t="shared" si="13"/>
        <v>96371</v>
      </c>
      <c r="I62" s="15">
        <f t="shared" si="21"/>
        <v>0.38653760856489122</v>
      </c>
      <c r="J62" s="14">
        <f t="shared" si="22"/>
        <v>37251.015875007135</v>
      </c>
      <c r="K62" s="14">
        <f>SUM($J62:J$127)</f>
        <v>864595.8890804603</v>
      </c>
      <c r="L62" s="16">
        <f t="shared" si="23"/>
        <v>23.209994916153267</v>
      </c>
      <c r="M62" s="16"/>
      <c r="N62" s="6">
        <v>48</v>
      </c>
      <c r="O62" s="6">
        <f t="shared" si="14"/>
        <v>58</v>
      </c>
      <c r="P62" s="6">
        <f t="shared" si="15"/>
        <v>96371</v>
      </c>
      <c r="Q62" s="6">
        <f t="shared" si="16"/>
        <v>96371</v>
      </c>
      <c r="R62" s="5">
        <f t="shared" si="17"/>
        <v>98081</v>
      </c>
      <c r="S62" s="5">
        <f t="shared" si="24"/>
        <v>3653616888.0365744</v>
      </c>
      <c r="T62" s="20">
        <f>SUM(S62:$S$136)</f>
        <v>78867010451.97757</v>
      </c>
      <c r="U62" s="6">
        <f t="shared" si="25"/>
        <v>21.586009937226915</v>
      </c>
    </row>
    <row r="63" spans="1:21">
      <c r="A63" s="21">
        <v>49</v>
      </c>
      <c r="B63" s="22">
        <f>Absterbeordnung!B57</f>
        <v>96069</v>
      </c>
      <c r="C63" s="15">
        <f t="shared" si="18"/>
        <v>0.37895843976950117</v>
      </c>
      <c r="D63" s="14">
        <f t="shared" si="19"/>
        <v>36406.15835021621</v>
      </c>
      <c r="E63" s="14">
        <f>SUM(D63:$D$127)</f>
        <v>827344.87320545316</v>
      </c>
      <c r="F63" s="16">
        <f t="shared" si="20"/>
        <v>22.725409949785039</v>
      </c>
      <c r="G63" s="5"/>
      <c r="H63" s="14">
        <f t="shared" si="13"/>
        <v>96069</v>
      </c>
      <c r="I63" s="15">
        <f t="shared" si="21"/>
        <v>0.37895843976950117</v>
      </c>
      <c r="J63" s="14">
        <f t="shared" si="22"/>
        <v>36406.15835021621</v>
      </c>
      <c r="K63" s="14">
        <f>SUM($J63:J$127)</f>
        <v>827344.87320545316</v>
      </c>
      <c r="L63" s="16">
        <f t="shared" si="23"/>
        <v>22.725409949785039</v>
      </c>
      <c r="M63" s="16"/>
      <c r="N63" s="6">
        <v>49</v>
      </c>
      <c r="O63" s="6">
        <f t="shared" si="14"/>
        <v>59</v>
      </c>
      <c r="P63" s="6">
        <f t="shared" si="15"/>
        <v>96069</v>
      </c>
      <c r="Q63" s="6">
        <f t="shared" si="16"/>
        <v>96069</v>
      </c>
      <c r="R63" s="5">
        <f t="shared" si="17"/>
        <v>97978</v>
      </c>
      <c r="S63" s="5">
        <f t="shared" si="24"/>
        <v>3567002582.8374834</v>
      </c>
      <c r="T63" s="20">
        <f>SUM(S63:$S$136)</f>
        <v>75213393563.94101</v>
      </c>
      <c r="U63" s="6">
        <f t="shared" si="25"/>
        <v>21.085881441697801</v>
      </c>
    </row>
    <row r="64" spans="1:21">
      <c r="A64" s="21">
        <v>50</v>
      </c>
      <c r="B64" s="22">
        <f>Absterbeordnung!B58</f>
        <v>95730</v>
      </c>
      <c r="C64" s="15">
        <f t="shared" si="18"/>
        <v>0.37152788212696192</v>
      </c>
      <c r="D64" s="14">
        <f t="shared" si="19"/>
        <v>35566.364156014068</v>
      </c>
      <c r="E64" s="14">
        <f>SUM(D64:$D$127)</f>
        <v>790938.71485523705</v>
      </c>
      <c r="F64" s="16">
        <f t="shared" si="20"/>
        <v>22.238391064819986</v>
      </c>
      <c r="G64" s="5"/>
      <c r="H64" s="14">
        <f t="shared" si="13"/>
        <v>95730</v>
      </c>
      <c r="I64" s="15">
        <f t="shared" si="21"/>
        <v>0.37152788212696192</v>
      </c>
      <c r="J64" s="14">
        <f t="shared" si="22"/>
        <v>35566.364156014068</v>
      </c>
      <c r="K64" s="14">
        <f>SUM($J64:J$127)</f>
        <v>790938.71485523705</v>
      </c>
      <c r="L64" s="16">
        <f t="shared" si="23"/>
        <v>22.238391064819986</v>
      </c>
      <c r="M64" s="16"/>
      <c r="N64" s="6">
        <v>50</v>
      </c>
      <c r="O64" s="6">
        <f t="shared" si="14"/>
        <v>60</v>
      </c>
      <c r="P64" s="6">
        <f t="shared" si="15"/>
        <v>95730</v>
      </c>
      <c r="Q64" s="6">
        <f t="shared" si="16"/>
        <v>95730</v>
      </c>
      <c r="R64" s="5">
        <f t="shared" si="17"/>
        <v>97866</v>
      </c>
      <c r="S64" s="5">
        <f t="shared" si="24"/>
        <v>3480737794.4924726</v>
      </c>
      <c r="T64" s="20">
        <f>SUM(S64:$S$136)</f>
        <v>71646390981.103516</v>
      </c>
      <c r="U64" s="6">
        <f t="shared" si="25"/>
        <v>20.583679441315198</v>
      </c>
    </row>
    <row r="65" spans="1:21">
      <c r="A65" s="21">
        <v>51</v>
      </c>
      <c r="B65" s="22">
        <f>Absterbeordnung!B59</f>
        <v>95351</v>
      </c>
      <c r="C65" s="15">
        <f t="shared" si="18"/>
        <v>0.36424302169309997</v>
      </c>
      <c r="D65" s="14">
        <f t="shared" si="19"/>
        <v>34730.936361458778</v>
      </c>
      <c r="E65" s="14">
        <f>SUM(D65:$D$127)</f>
        <v>755372.350699223</v>
      </c>
      <c r="F65" s="16">
        <f t="shared" si="20"/>
        <v>21.749265347693484</v>
      </c>
      <c r="G65" s="5"/>
      <c r="H65" s="14">
        <f t="shared" si="13"/>
        <v>95351</v>
      </c>
      <c r="I65" s="15">
        <f t="shared" si="21"/>
        <v>0.36424302169309997</v>
      </c>
      <c r="J65" s="14">
        <f t="shared" si="22"/>
        <v>34730.936361458778</v>
      </c>
      <c r="K65" s="14">
        <f>SUM($J65:J$127)</f>
        <v>755372.350699223</v>
      </c>
      <c r="L65" s="16">
        <f t="shared" si="23"/>
        <v>21.749265347693484</v>
      </c>
      <c r="M65" s="16"/>
      <c r="N65" s="6">
        <v>51</v>
      </c>
      <c r="O65" s="6">
        <f t="shared" si="14"/>
        <v>61</v>
      </c>
      <c r="P65" s="6">
        <f t="shared" si="15"/>
        <v>95351</v>
      </c>
      <c r="Q65" s="6">
        <f t="shared" si="16"/>
        <v>95351</v>
      </c>
      <c r="R65" s="5">
        <f t="shared" si="17"/>
        <v>97742</v>
      </c>
      <c r="S65" s="5">
        <f t="shared" si="24"/>
        <v>3394671181.8417034</v>
      </c>
      <c r="T65" s="20">
        <f>SUM(S65:$S$136)</f>
        <v>68165653186.611076</v>
      </c>
      <c r="U65" s="6">
        <f t="shared" si="25"/>
        <v>20.080193201401414</v>
      </c>
    </row>
    <row r="66" spans="1:21">
      <c r="A66" s="21">
        <v>52</v>
      </c>
      <c r="B66" s="22">
        <f>Absterbeordnung!B60</f>
        <v>94927</v>
      </c>
      <c r="C66" s="15">
        <f t="shared" si="18"/>
        <v>0.35710100165990188</v>
      </c>
      <c r="D66" s="14">
        <f t="shared" si="19"/>
        <v>33898.526784569505</v>
      </c>
      <c r="E66" s="14">
        <f>SUM(D66:$D$127)</f>
        <v>720641.41433776426</v>
      </c>
      <c r="F66" s="16">
        <f t="shared" si="20"/>
        <v>21.258782687446988</v>
      </c>
      <c r="G66" s="5"/>
      <c r="H66" s="14">
        <f t="shared" si="13"/>
        <v>94927</v>
      </c>
      <c r="I66" s="15">
        <f t="shared" si="21"/>
        <v>0.35710100165990188</v>
      </c>
      <c r="J66" s="14">
        <f t="shared" si="22"/>
        <v>33898.526784569505</v>
      </c>
      <c r="K66" s="14">
        <f>SUM($J66:J$127)</f>
        <v>720641.41433776426</v>
      </c>
      <c r="L66" s="16">
        <f t="shared" si="23"/>
        <v>21.258782687446988</v>
      </c>
      <c r="M66" s="16"/>
      <c r="N66" s="6">
        <v>52</v>
      </c>
      <c r="O66" s="6">
        <f t="shared" si="14"/>
        <v>62</v>
      </c>
      <c r="P66" s="6">
        <f t="shared" si="15"/>
        <v>94927</v>
      </c>
      <c r="Q66" s="6">
        <f t="shared" si="16"/>
        <v>94927</v>
      </c>
      <c r="R66" s="5">
        <f t="shared" si="17"/>
        <v>97604</v>
      </c>
      <c r="S66" s="5">
        <f t="shared" si="24"/>
        <v>3308631808.2811222</v>
      </c>
      <c r="T66" s="20">
        <f>SUM(S66:$S$136)</f>
        <v>64770982004.769371</v>
      </c>
      <c r="U66" s="6">
        <f t="shared" si="25"/>
        <v>19.576364418263495</v>
      </c>
    </row>
    <row r="67" spans="1:21">
      <c r="A67" s="21">
        <v>53</v>
      </c>
      <c r="B67" s="22">
        <f>Absterbeordnung!B61</f>
        <v>94454</v>
      </c>
      <c r="C67" s="15">
        <f t="shared" si="18"/>
        <v>0.35009902123519798</v>
      </c>
      <c r="D67" s="14">
        <f t="shared" si="19"/>
        <v>33068.252951749389</v>
      </c>
      <c r="E67" s="14">
        <f>SUM(D67:$D$127)</f>
        <v>686742.88755319477</v>
      </c>
      <c r="F67" s="16">
        <f t="shared" si="20"/>
        <v>20.767437836986318</v>
      </c>
      <c r="G67" s="5"/>
      <c r="H67" s="14">
        <f t="shared" si="13"/>
        <v>94454</v>
      </c>
      <c r="I67" s="15">
        <f t="shared" si="21"/>
        <v>0.35009902123519798</v>
      </c>
      <c r="J67" s="14">
        <f t="shared" si="22"/>
        <v>33068.252951749389</v>
      </c>
      <c r="K67" s="14">
        <f>SUM($J67:J$127)</f>
        <v>686742.88755319477</v>
      </c>
      <c r="L67" s="16">
        <f t="shared" si="23"/>
        <v>20.767437836986318</v>
      </c>
      <c r="M67" s="16"/>
      <c r="N67" s="6">
        <v>53</v>
      </c>
      <c r="O67" s="6">
        <f t="shared" si="14"/>
        <v>63</v>
      </c>
      <c r="P67" s="6">
        <f t="shared" si="15"/>
        <v>94454</v>
      </c>
      <c r="Q67" s="6">
        <f t="shared" si="16"/>
        <v>94454</v>
      </c>
      <c r="R67" s="5">
        <f t="shared" si="17"/>
        <v>97452</v>
      </c>
      <c r="S67" s="5">
        <f t="shared" si="24"/>
        <v>3222567386.6538815</v>
      </c>
      <c r="T67" s="20">
        <f>SUM(S67:$S$136)</f>
        <v>61462350196.488243</v>
      </c>
      <c r="U67" s="6">
        <f t="shared" si="25"/>
        <v>19.072479430851256</v>
      </c>
    </row>
    <row r="68" spans="1:21">
      <c r="A68" s="21">
        <v>54</v>
      </c>
      <c r="B68" s="22">
        <f>Absterbeordnung!B62</f>
        <v>93931</v>
      </c>
      <c r="C68" s="15">
        <f t="shared" si="18"/>
        <v>0.34323433454431168</v>
      </c>
      <c r="D68" s="14">
        <f t="shared" si="19"/>
        <v>32240.344278081742</v>
      </c>
      <c r="E68" s="14">
        <f>SUM(D68:$D$127)</f>
        <v>653674.6346014454</v>
      </c>
      <c r="F68" s="16">
        <f t="shared" si="20"/>
        <v>20.275051313451364</v>
      </c>
      <c r="G68" s="5"/>
      <c r="H68" s="14">
        <f t="shared" si="13"/>
        <v>93931</v>
      </c>
      <c r="I68" s="15">
        <f t="shared" si="21"/>
        <v>0.34323433454431168</v>
      </c>
      <c r="J68" s="14">
        <f t="shared" si="22"/>
        <v>32240.344278081742</v>
      </c>
      <c r="K68" s="14">
        <f>SUM($J68:J$127)</f>
        <v>653674.6346014454</v>
      </c>
      <c r="L68" s="16">
        <f t="shared" si="23"/>
        <v>20.275051313451364</v>
      </c>
      <c r="M68" s="16"/>
      <c r="N68" s="6">
        <v>54</v>
      </c>
      <c r="O68" s="6">
        <f t="shared" si="14"/>
        <v>64</v>
      </c>
      <c r="P68" s="6">
        <f t="shared" si="15"/>
        <v>93931</v>
      </c>
      <c r="Q68" s="6">
        <f t="shared" si="16"/>
        <v>93931</v>
      </c>
      <c r="R68" s="5">
        <f t="shared" si="17"/>
        <v>97282</v>
      </c>
      <c r="S68" s="5">
        <f t="shared" si="24"/>
        <v>3136405172.060348</v>
      </c>
      <c r="T68" s="20">
        <f>SUM(S68:$S$136)</f>
        <v>58239782809.834358</v>
      </c>
      <c r="U68" s="6">
        <f t="shared" si="25"/>
        <v>18.568960199608341</v>
      </c>
    </row>
    <row r="69" spans="1:21">
      <c r="A69" s="21">
        <v>55</v>
      </c>
      <c r="B69" s="22">
        <f>Absterbeordnung!B63</f>
        <v>93355</v>
      </c>
      <c r="C69" s="15">
        <f t="shared" si="18"/>
        <v>0.33650424955324687</v>
      </c>
      <c r="D69" s="14">
        <f t="shared" si="19"/>
        <v>31414.354217043361</v>
      </c>
      <c r="E69" s="14">
        <f>SUM(D69:$D$127)</f>
        <v>621434.29032336373</v>
      </c>
      <c r="F69" s="16">
        <f t="shared" si="20"/>
        <v>19.781857873946503</v>
      </c>
      <c r="G69" s="5"/>
      <c r="H69" s="14">
        <f t="shared" si="13"/>
        <v>93355</v>
      </c>
      <c r="I69" s="15">
        <f t="shared" si="21"/>
        <v>0.33650424955324687</v>
      </c>
      <c r="J69" s="14">
        <f t="shared" si="22"/>
        <v>31414.354217043361</v>
      </c>
      <c r="K69" s="14">
        <f>SUM($J69:J$127)</f>
        <v>621434.29032336373</v>
      </c>
      <c r="L69" s="16">
        <f t="shared" si="23"/>
        <v>19.781857873946503</v>
      </c>
      <c r="M69" s="16"/>
      <c r="N69" s="6">
        <v>55</v>
      </c>
      <c r="O69" s="6">
        <f t="shared" si="14"/>
        <v>65</v>
      </c>
      <c r="P69" s="6">
        <f t="shared" si="15"/>
        <v>93355</v>
      </c>
      <c r="Q69" s="6">
        <f t="shared" si="16"/>
        <v>93355</v>
      </c>
      <c r="R69" s="5">
        <f t="shared" si="17"/>
        <v>97092</v>
      </c>
      <c r="S69" s="5">
        <f t="shared" si="24"/>
        <v>3050082479.6411738</v>
      </c>
      <c r="T69" s="20">
        <f>SUM(S69:$S$136)</f>
        <v>55103377637.773994</v>
      </c>
      <c r="U69" s="6">
        <f t="shared" si="25"/>
        <v>18.06619263760258</v>
      </c>
    </row>
    <row r="70" spans="1:21">
      <c r="A70" s="21">
        <v>56</v>
      </c>
      <c r="B70" s="22">
        <f>Absterbeordnung!B64</f>
        <v>92726</v>
      </c>
      <c r="C70" s="15">
        <f t="shared" si="18"/>
        <v>0.3299061270129871</v>
      </c>
      <c r="D70" s="14">
        <f t="shared" si="19"/>
        <v>30590.875533406241</v>
      </c>
      <c r="E70" s="14">
        <f>SUM(D70:$D$127)</f>
        <v>590019.93610632035</v>
      </c>
      <c r="F70" s="16">
        <f t="shared" si="20"/>
        <v>19.287448489730188</v>
      </c>
      <c r="G70" s="5"/>
      <c r="H70" s="14">
        <f t="shared" si="13"/>
        <v>92726</v>
      </c>
      <c r="I70" s="15">
        <f t="shared" si="21"/>
        <v>0.3299061270129871</v>
      </c>
      <c r="J70" s="14">
        <f t="shared" si="22"/>
        <v>30590.875533406241</v>
      </c>
      <c r="K70" s="14">
        <f>SUM($J70:J$127)</f>
        <v>590019.93610632035</v>
      </c>
      <c r="L70" s="16">
        <f t="shared" si="23"/>
        <v>19.287448489730188</v>
      </c>
      <c r="M70" s="16"/>
      <c r="N70" s="6">
        <v>56</v>
      </c>
      <c r="O70" s="6">
        <f t="shared" si="14"/>
        <v>66</v>
      </c>
      <c r="P70" s="6">
        <f t="shared" si="15"/>
        <v>92726</v>
      </c>
      <c r="Q70" s="6">
        <f t="shared" si="16"/>
        <v>92726</v>
      </c>
      <c r="R70" s="5">
        <f t="shared" si="17"/>
        <v>96879</v>
      </c>
      <c r="S70" s="5">
        <f t="shared" si="24"/>
        <v>2963613430.8008633</v>
      </c>
      <c r="T70" s="20">
        <f>SUM(S70:$S$136)</f>
        <v>52053295158.13282</v>
      </c>
      <c r="U70" s="6">
        <f t="shared" si="25"/>
        <v>17.564131211291734</v>
      </c>
    </row>
    <row r="71" spans="1:21">
      <c r="A71" s="21">
        <v>57</v>
      </c>
      <c r="B71" s="22">
        <f>Absterbeordnung!B65</f>
        <v>92041</v>
      </c>
      <c r="C71" s="15">
        <f t="shared" si="18"/>
        <v>0.32343737942449713</v>
      </c>
      <c r="D71" s="14">
        <f t="shared" si="19"/>
        <v>29769.49983961014</v>
      </c>
      <c r="E71" s="14">
        <f>SUM(D71:$D$127)</f>
        <v>559429.0605729142</v>
      </c>
      <c r="F71" s="16">
        <f t="shared" si="20"/>
        <v>18.792020812810552</v>
      </c>
      <c r="G71" s="5"/>
      <c r="H71" s="14">
        <f t="shared" si="13"/>
        <v>92041</v>
      </c>
      <c r="I71" s="15">
        <f t="shared" si="21"/>
        <v>0.32343737942449713</v>
      </c>
      <c r="J71" s="14">
        <f t="shared" si="22"/>
        <v>29769.49983961014</v>
      </c>
      <c r="K71" s="14">
        <f>SUM($J71:J$127)</f>
        <v>559429.0605729142</v>
      </c>
      <c r="L71" s="16">
        <f t="shared" si="23"/>
        <v>18.792020812810552</v>
      </c>
      <c r="M71" s="16"/>
      <c r="N71" s="6">
        <v>57</v>
      </c>
      <c r="O71" s="6">
        <f t="shared" si="14"/>
        <v>67</v>
      </c>
      <c r="P71" s="6">
        <f t="shared" si="15"/>
        <v>92041</v>
      </c>
      <c r="Q71" s="6">
        <f t="shared" si="16"/>
        <v>92041</v>
      </c>
      <c r="R71" s="5">
        <f t="shared" si="17"/>
        <v>96640</v>
      </c>
      <c r="S71" s="5">
        <f t="shared" si="24"/>
        <v>2876924464.4999242</v>
      </c>
      <c r="T71" s="20">
        <f>SUM(S71:$S$136)</f>
        <v>49089681727.331963</v>
      </c>
      <c r="U71" s="6">
        <f t="shared" si="25"/>
        <v>17.063250124596124</v>
      </c>
    </row>
    <row r="72" spans="1:21">
      <c r="A72" s="21">
        <v>58</v>
      </c>
      <c r="B72" s="22">
        <f>Absterbeordnung!B66</f>
        <v>91299</v>
      </c>
      <c r="C72" s="15">
        <f t="shared" si="18"/>
        <v>0.31709547002401678</v>
      </c>
      <c r="D72" s="14">
        <f t="shared" si="19"/>
        <v>28950.499317722708</v>
      </c>
      <c r="E72" s="14">
        <f>SUM(D72:$D$127)</f>
        <v>529659.56073330401</v>
      </c>
      <c r="F72" s="16">
        <f t="shared" si="20"/>
        <v>18.295351486703403</v>
      </c>
      <c r="G72" s="5"/>
      <c r="H72" s="14">
        <f t="shared" si="13"/>
        <v>91299</v>
      </c>
      <c r="I72" s="15">
        <f t="shared" si="21"/>
        <v>0.31709547002401678</v>
      </c>
      <c r="J72" s="14">
        <f t="shared" si="22"/>
        <v>28950.499317722708</v>
      </c>
      <c r="K72" s="14">
        <f>SUM($J72:J$127)</f>
        <v>529659.56073330401</v>
      </c>
      <c r="L72" s="16">
        <f t="shared" si="23"/>
        <v>18.295351486703403</v>
      </c>
      <c r="M72" s="16"/>
      <c r="N72" s="6">
        <v>58</v>
      </c>
      <c r="O72" s="6">
        <f t="shared" si="14"/>
        <v>68</v>
      </c>
      <c r="P72" s="6">
        <f t="shared" si="15"/>
        <v>91299</v>
      </c>
      <c r="Q72" s="6">
        <f t="shared" si="16"/>
        <v>91299</v>
      </c>
      <c r="R72" s="5">
        <f t="shared" si="17"/>
        <v>96371</v>
      </c>
      <c r="S72" s="5">
        <f t="shared" si="24"/>
        <v>2789988569.7482553</v>
      </c>
      <c r="T72" s="20">
        <f>SUM(S72:$S$136)</f>
        <v>46212757262.832031</v>
      </c>
      <c r="U72" s="6">
        <f t="shared" si="25"/>
        <v>16.563780140146552</v>
      </c>
    </row>
    <row r="73" spans="1:21">
      <c r="A73" s="21">
        <v>59</v>
      </c>
      <c r="B73" s="22">
        <f>Absterbeordnung!B67</f>
        <v>90498</v>
      </c>
      <c r="C73" s="15">
        <f t="shared" si="18"/>
        <v>0.3108779117882518</v>
      </c>
      <c r="D73" s="14">
        <f t="shared" si="19"/>
        <v>28133.829261013212</v>
      </c>
      <c r="E73" s="14">
        <f>SUM(D73:$D$127)</f>
        <v>500709.06141558109</v>
      </c>
      <c r="F73" s="16">
        <f t="shared" si="20"/>
        <v>17.797401724814069</v>
      </c>
      <c r="G73" s="5"/>
      <c r="H73" s="14">
        <f t="shared" si="13"/>
        <v>90498</v>
      </c>
      <c r="I73" s="15">
        <f t="shared" si="21"/>
        <v>0.3108779117882518</v>
      </c>
      <c r="J73" s="14">
        <f t="shared" si="22"/>
        <v>28133.829261013212</v>
      </c>
      <c r="K73" s="14">
        <f>SUM($J73:J$127)</f>
        <v>500709.06141558109</v>
      </c>
      <c r="L73" s="16">
        <f t="shared" si="23"/>
        <v>17.797401724814069</v>
      </c>
      <c r="M73" s="16"/>
      <c r="N73" s="6">
        <v>59</v>
      </c>
      <c r="O73" s="6">
        <f t="shared" si="14"/>
        <v>69</v>
      </c>
      <c r="P73" s="6">
        <f t="shared" si="15"/>
        <v>90498</v>
      </c>
      <c r="Q73" s="6">
        <f t="shared" si="16"/>
        <v>90498</v>
      </c>
      <c r="R73" s="5">
        <f t="shared" si="17"/>
        <v>96069</v>
      </c>
      <c r="S73" s="5">
        <f t="shared" si="24"/>
        <v>2702788843.276278</v>
      </c>
      <c r="T73" s="20">
        <f>SUM(S73:$S$136)</f>
        <v>43422768693.083786</v>
      </c>
      <c r="U73" s="6">
        <f t="shared" si="25"/>
        <v>16.065912363485779</v>
      </c>
    </row>
    <row r="74" spans="1:21">
      <c r="A74" s="21">
        <v>60</v>
      </c>
      <c r="B74" s="22">
        <f>Absterbeordnung!B68</f>
        <v>89637</v>
      </c>
      <c r="C74" s="15">
        <f t="shared" si="18"/>
        <v>0.30478226645907031</v>
      </c>
      <c r="D74" s="14">
        <f t="shared" si="19"/>
        <v>27319.768018591683</v>
      </c>
      <c r="E74" s="14">
        <f>SUM(D74:$D$127)</f>
        <v>472575.23215456784</v>
      </c>
      <c r="F74" s="16">
        <f t="shared" si="20"/>
        <v>17.297922582394197</v>
      </c>
      <c r="G74" s="5"/>
      <c r="H74" s="14">
        <f t="shared" si="13"/>
        <v>89637</v>
      </c>
      <c r="I74" s="15">
        <f t="shared" si="21"/>
        <v>0.30478226645907031</v>
      </c>
      <c r="J74" s="14">
        <f t="shared" si="22"/>
        <v>27319.768018591683</v>
      </c>
      <c r="K74" s="14">
        <f>SUM($J74:J$127)</f>
        <v>472575.23215456784</v>
      </c>
      <c r="L74" s="16">
        <f t="shared" si="23"/>
        <v>17.297922582394197</v>
      </c>
      <c r="M74" s="16"/>
      <c r="N74" s="6">
        <v>60</v>
      </c>
      <c r="O74" s="6">
        <f t="shared" si="14"/>
        <v>70</v>
      </c>
      <c r="P74" s="6">
        <f t="shared" si="15"/>
        <v>89637</v>
      </c>
      <c r="Q74" s="6">
        <f t="shared" si="16"/>
        <v>89637</v>
      </c>
      <c r="R74" s="5">
        <f t="shared" si="17"/>
        <v>95730</v>
      </c>
      <c r="S74" s="5">
        <f t="shared" si="24"/>
        <v>2615321392.4197822</v>
      </c>
      <c r="T74" s="20">
        <f>SUM(S74:$S$136)</f>
        <v>40719979849.807503</v>
      </c>
      <c r="U74" s="6">
        <f t="shared" si="25"/>
        <v>15.569780436098535</v>
      </c>
    </row>
    <row r="75" spans="1:21">
      <c r="A75" s="21">
        <v>61</v>
      </c>
      <c r="B75" s="22">
        <f>Absterbeordnung!B69</f>
        <v>88711</v>
      </c>
      <c r="C75" s="15">
        <f t="shared" si="18"/>
        <v>0.29880614358732388</v>
      </c>
      <c r="D75" s="14">
        <f t="shared" si="19"/>
        <v>26507.391803775088</v>
      </c>
      <c r="E75" s="14">
        <f>SUM(D75:$D$127)</f>
        <v>445255.46413597616</v>
      </c>
      <c r="F75" s="16">
        <f t="shared" si="20"/>
        <v>16.797407584723761</v>
      </c>
      <c r="G75" s="5"/>
      <c r="H75" s="14">
        <f t="shared" si="13"/>
        <v>88711</v>
      </c>
      <c r="I75" s="15">
        <f t="shared" si="21"/>
        <v>0.29880614358732388</v>
      </c>
      <c r="J75" s="14">
        <f t="shared" si="22"/>
        <v>26507.391803775088</v>
      </c>
      <c r="K75" s="14">
        <f>SUM($J75:J$127)</f>
        <v>445255.46413597616</v>
      </c>
      <c r="L75" s="16">
        <f t="shared" si="23"/>
        <v>16.797407584723761</v>
      </c>
      <c r="M75" s="16"/>
      <c r="N75" s="6">
        <v>61</v>
      </c>
      <c r="O75" s="6">
        <f t="shared" si="14"/>
        <v>71</v>
      </c>
      <c r="P75" s="6">
        <f t="shared" si="15"/>
        <v>88711</v>
      </c>
      <c r="Q75" s="6">
        <f t="shared" si="16"/>
        <v>88711</v>
      </c>
      <c r="R75" s="5">
        <f t="shared" si="17"/>
        <v>95351</v>
      </c>
      <c r="S75" s="5">
        <f t="shared" si="24"/>
        <v>2527506315.8817587</v>
      </c>
      <c r="T75" s="20">
        <f>SUM(S75:$S$136)</f>
        <v>38104658457.387718</v>
      </c>
      <c r="U75" s="6">
        <f t="shared" si="25"/>
        <v>15.075989412154776</v>
      </c>
    </row>
    <row r="76" spans="1:21">
      <c r="A76" s="21">
        <v>62</v>
      </c>
      <c r="B76" s="22">
        <f>Absterbeordnung!B70</f>
        <v>87717</v>
      </c>
      <c r="C76" s="15">
        <f t="shared" si="18"/>
        <v>0.29294719959541554</v>
      </c>
      <c r="D76" s="14">
        <f t="shared" si="19"/>
        <v>25696.449506911064</v>
      </c>
      <c r="E76" s="14">
        <f>SUM(D76:$D$127)</f>
        <v>418748.07233220106</v>
      </c>
      <c r="F76" s="16">
        <f t="shared" si="20"/>
        <v>16.295950622267046</v>
      </c>
      <c r="G76" s="5"/>
      <c r="H76" s="14">
        <f t="shared" si="13"/>
        <v>87717</v>
      </c>
      <c r="I76" s="15">
        <f t="shared" si="21"/>
        <v>0.29294719959541554</v>
      </c>
      <c r="J76" s="14">
        <f t="shared" si="22"/>
        <v>25696.449506911064</v>
      </c>
      <c r="K76" s="14">
        <f>SUM($J76:J$127)</f>
        <v>418748.07233220106</v>
      </c>
      <c r="L76" s="16">
        <f t="shared" si="23"/>
        <v>16.295950622267046</v>
      </c>
      <c r="M76" s="16"/>
      <c r="N76" s="6">
        <v>62</v>
      </c>
      <c r="O76" s="6">
        <f t="shared" si="14"/>
        <v>72</v>
      </c>
      <c r="P76" s="6">
        <f t="shared" si="15"/>
        <v>87717</v>
      </c>
      <c r="Q76" s="6">
        <f t="shared" si="16"/>
        <v>87717</v>
      </c>
      <c r="R76" s="5">
        <f t="shared" si="17"/>
        <v>94927</v>
      </c>
      <c r="S76" s="5">
        <f t="shared" si="24"/>
        <v>2439286862.3425465</v>
      </c>
      <c r="T76" s="20">
        <f>SUM(S76:$S$136)</f>
        <v>35577152141.505959</v>
      </c>
      <c r="U76" s="6">
        <f t="shared" si="25"/>
        <v>14.585062827477278</v>
      </c>
    </row>
    <row r="77" spans="1:21">
      <c r="A77" s="21">
        <v>63</v>
      </c>
      <c r="B77" s="22">
        <f>Absterbeordnung!B71</f>
        <v>86651</v>
      </c>
      <c r="C77" s="15">
        <f t="shared" si="18"/>
        <v>0.28720313685825061</v>
      </c>
      <c r="D77" s="14">
        <f t="shared" si="19"/>
        <v>24886.439011904273</v>
      </c>
      <c r="E77" s="14">
        <f>SUM(D77:$D$127)</f>
        <v>393051.62282529002</v>
      </c>
      <c r="F77" s="16">
        <f t="shared" si="20"/>
        <v>15.793807327648453</v>
      </c>
      <c r="G77" s="5"/>
      <c r="H77" s="14">
        <f t="shared" si="13"/>
        <v>86651</v>
      </c>
      <c r="I77" s="15">
        <f t="shared" si="21"/>
        <v>0.28720313685825061</v>
      </c>
      <c r="J77" s="14">
        <f t="shared" si="22"/>
        <v>24886.439011904273</v>
      </c>
      <c r="K77" s="14">
        <f>SUM($J77:J$127)</f>
        <v>393051.62282529002</v>
      </c>
      <c r="L77" s="16">
        <f t="shared" si="23"/>
        <v>15.793807327648453</v>
      </c>
      <c r="M77" s="16"/>
      <c r="N77" s="6">
        <v>63</v>
      </c>
      <c r="O77" s="6">
        <f t="shared" si="14"/>
        <v>73</v>
      </c>
      <c r="P77" s="6">
        <f t="shared" si="15"/>
        <v>86651</v>
      </c>
      <c r="Q77" s="6">
        <f t="shared" si="16"/>
        <v>86651</v>
      </c>
      <c r="R77" s="5">
        <f t="shared" si="17"/>
        <v>94454</v>
      </c>
      <c r="S77" s="5">
        <f t="shared" si="24"/>
        <v>2350623710.4304061</v>
      </c>
      <c r="T77" s="20">
        <f>SUM(S77:$S$136)</f>
        <v>33137865279.163429</v>
      </c>
      <c r="U77" s="6">
        <f t="shared" si="25"/>
        <v>14.097477674593774</v>
      </c>
    </row>
    <row r="78" spans="1:21">
      <c r="A78" s="21">
        <v>64</v>
      </c>
      <c r="B78" s="22">
        <f>Absterbeordnung!B72</f>
        <v>85510</v>
      </c>
      <c r="C78" s="15">
        <f t="shared" si="18"/>
        <v>0.28157170280220639</v>
      </c>
      <c r="D78" s="14">
        <f t="shared" si="19"/>
        <v>24077.196306616668</v>
      </c>
      <c r="E78" s="14">
        <f>SUM(D78:$D$127)</f>
        <v>368165.18381338572</v>
      </c>
      <c r="F78" s="16">
        <f t="shared" si="20"/>
        <v>15.291032191825842</v>
      </c>
      <c r="G78" s="5"/>
      <c r="H78" s="14">
        <f t="shared" ref="H78:H109" si="26">B78</f>
        <v>85510</v>
      </c>
      <c r="I78" s="15">
        <f t="shared" si="21"/>
        <v>0.28157170280220639</v>
      </c>
      <c r="J78" s="14">
        <f t="shared" si="22"/>
        <v>24077.196306616668</v>
      </c>
      <c r="K78" s="14">
        <f>SUM($J78:J$127)</f>
        <v>368165.18381338572</v>
      </c>
      <c r="L78" s="16">
        <f t="shared" si="23"/>
        <v>15.291032191825842</v>
      </c>
      <c r="M78" s="16"/>
      <c r="N78" s="6">
        <v>64</v>
      </c>
      <c r="O78" s="6">
        <f t="shared" ref="O78:O109" si="27">N78+$B$3</f>
        <v>74</v>
      </c>
      <c r="P78" s="6">
        <f t="shared" ref="P78:P109" si="28">B78</f>
        <v>85510</v>
      </c>
      <c r="Q78" s="6">
        <f t="shared" ref="Q78:Q109" si="29">B78</f>
        <v>85510</v>
      </c>
      <c r="R78" s="5">
        <f t="shared" ref="R78:R109" si="30">LOOKUP(N78,$O$14:$O$136,$Q$14:$Q$136)</f>
        <v>93931</v>
      </c>
      <c r="S78" s="5">
        <f t="shared" si="24"/>
        <v>2261595126.2768102</v>
      </c>
      <c r="T78" s="20">
        <f>SUM(S78:$S$136)</f>
        <v>30787241568.733025</v>
      </c>
      <c r="U78" s="6">
        <f t="shared" si="25"/>
        <v>13.613065049099681</v>
      </c>
    </row>
    <row r="79" spans="1:21">
      <c r="A79" s="21">
        <v>65</v>
      </c>
      <c r="B79" s="22">
        <f>Absterbeordnung!B73</f>
        <v>84292</v>
      </c>
      <c r="C79" s="15">
        <f t="shared" ref="C79:C110" si="31">1/(((1+($B$5/100))^A79))</f>
        <v>0.27605068902177099</v>
      </c>
      <c r="D79" s="14">
        <f t="shared" ref="D79:D110" si="32">B79*C79</f>
        <v>23268.864679023121</v>
      </c>
      <c r="E79" s="14">
        <f>SUM(D79:$D$127)</f>
        <v>344087.98750676902</v>
      </c>
      <c r="F79" s="16">
        <f t="shared" ref="F79:F110" si="33">E79/D79</f>
        <v>14.787485004241066</v>
      </c>
      <c r="G79" s="5"/>
      <c r="H79" s="14">
        <f t="shared" si="26"/>
        <v>84292</v>
      </c>
      <c r="I79" s="15">
        <f t="shared" ref="I79:I110" si="34">1/(((1+($B$5/100))^A79))</f>
        <v>0.27605068902177099</v>
      </c>
      <c r="J79" s="14">
        <f t="shared" ref="J79:J110" si="35">H79*I79</f>
        <v>23268.864679023121</v>
      </c>
      <c r="K79" s="14">
        <f>SUM($J79:J$127)</f>
        <v>344087.98750676902</v>
      </c>
      <c r="L79" s="16">
        <f t="shared" ref="L79:L110" si="36">K79/J79</f>
        <v>14.787485004241066</v>
      </c>
      <c r="M79" s="16"/>
      <c r="N79" s="6">
        <v>65</v>
      </c>
      <c r="O79" s="6">
        <f t="shared" si="27"/>
        <v>75</v>
      </c>
      <c r="P79" s="6">
        <f t="shared" si="28"/>
        <v>84292</v>
      </c>
      <c r="Q79" s="6">
        <f t="shared" si="29"/>
        <v>84292</v>
      </c>
      <c r="R79" s="5">
        <f t="shared" si="30"/>
        <v>93355</v>
      </c>
      <c r="S79" s="5">
        <f t="shared" ref="S79:S110" si="37">P79*R79*I79</f>
        <v>2172264862.1102033</v>
      </c>
      <c r="T79" s="20">
        <f>SUM(S79:$S$136)</f>
        <v>28525646442.456211</v>
      </c>
      <c r="U79" s="6">
        <f t="shared" ref="U79:U110" si="38">T79/S79</f>
        <v>13.131753378704262</v>
      </c>
    </row>
    <row r="80" spans="1:21">
      <c r="A80" s="21">
        <v>66</v>
      </c>
      <c r="B80" s="22">
        <f>Absterbeordnung!B74</f>
        <v>82994</v>
      </c>
      <c r="C80" s="15">
        <f t="shared" si="31"/>
        <v>0.27063793041350098</v>
      </c>
      <c r="D80" s="14">
        <f t="shared" si="32"/>
        <v>22461.324396738102</v>
      </c>
      <c r="E80" s="14">
        <f>SUM(D80:$D$127)</f>
        <v>320819.12282774592</v>
      </c>
      <c r="F80" s="16">
        <f t="shared" si="33"/>
        <v>14.283179262320623</v>
      </c>
      <c r="G80" s="5"/>
      <c r="H80" s="14">
        <f t="shared" si="26"/>
        <v>82994</v>
      </c>
      <c r="I80" s="15">
        <f t="shared" si="34"/>
        <v>0.27063793041350098</v>
      </c>
      <c r="J80" s="14">
        <f t="shared" si="35"/>
        <v>22461.324396738102</v>
      </c>
      <c r="K80" s="14">
        <f>SUM($J80:J$127)</f>
        <v>320819.12282774592</v>
      </c>
      <c r="L80" s="16">
        <f t="shared" si="36"/>
        <v>14.283179262320623</v>
      </c>
      <c r="M80" s="16"/>
      <c r="N80" s="6">
        <v>66</v>
      </c>
      <c r="O80" s="6">
        <f t="shared" si="27"/>
        <v>76</v>
      </c>
      <c r="P80" s="6">
        <f t="shared" si="28"/>
        <v>82994</v>
      </c>
      <c r="Q80" s="6">
        <f t="shared" si="29"/>
        <v>82994</v>
      </c>
      <c r="R80" s="5">
        <f t="shared" si="30"/>
        <v>92726</v>
      </c>
      <c r="S80" s="5">
        <f t="shared" si="37"/>
        <v>2082748766.0119371</v>
      </c>
      <c r="T80" s="20">
        <f>SUM(S80:$S$136)</f>
        <v>26353381580.346008</v>
      </c>
      <c r="U80" s="6">
        <f t="shared" si="38"/>
        <v>12.653173541813043</v>
      </c>
    </row>
    <row r="81" spans="1:21">
      <c r="A81" s="21">
        <v>67</v>
      </c>
      <c r="B81" s="22">
        <f>Absterbeordnung!B75</f>
        <v>81615</v>
      </c>
      <c r="C81" s="15">
        <f t="shared" si="31"/>
        <v>0.26533130432696173</v>
      </c>
      <c r="D81" s="14">
        <f t="shared" si="32"/>
        <v>21655.014402644982</v>
      </c>
      <c r="E81" s="14">
        <f>SUM(D81:$D$127)</f>
        <v>298357.79843100777</v>
      </c>
      <c r="F81" s="16">
        <f t="shared" si="33"/>
        <v>13.777769567983563</v>
      </c>
      <c r="G81" s="5"/>
      <c r="H81" s="14">
        <f t="shared" si="26"/>
        <v>81615</v>
      </c>
      <c r="I81" s="15">
        <f t="shared" si="34"/>
        <v>0.26533130432696173</v>
      </c>
      <c r="J81" s="14">
        <f t="shared" si="35"/>
        <v>21655.014402644982</v>
      </c>
      <c r="K81" s="14">
        <f>SUM($J81:J$127)</f>
        <v>298357.79843100777</v>
      </c>
      <c r="L81" s="16">
        <f t="shared" si="36"/>
        <v>13.777769567983563</v>
      </c>
      <c r="M81" s="16"/>
      <c r="N81" s="6">
        <v>67</v>
      </c>
      <c r="O81" s="6">
        <f t="shared" si="27"/>
        <v>77</v>
      </c>
      <c r="P81" s="6">
        <f t="shared" si="28"/>
        <v>81615</v>
      </c>
      <c r="Q81" s="6">
        <f t="shared" si="29"/>
        <v>81615</v>
      </c>
      <c r="R81" s="5">
        <f t="shared" si="30"/>
        <v>92041</v>
      </c>
      <c r="S81" s="5">
        <f t="shared" si="37"/>
        <v>1993149180.6338468</v>
      </c>
      <c r="T81" s="20">
        <f>SUM(S81:$S$136)</f>
        <v>24270632814.334068</v>
      </c>
      <c r="U81" s="6">
        <f t="shared" si="38"/>
        <v>12.177027715815882</v>
      </c>
    </row>
    <row r="82" spans="1:21">
      <c r="A82" s="21">
        <v>68</v>
      </c>
      <c r="B82" s="22">
        <f>Absterbeordnung!B76</f>
        <v>80155</v>
      </c>
      <c r="C82" s="15">
        <f t="shared" si="31"/>
        <v>0.26012872973231543</v>
      </c>
      <c r="D82" s="14">
        <f t="shared" si="32"/>
        <v>20850.618331693742</v>
      </c>
      <c r="E82" s="14">
        <f>SUM(D82:$D$127)</f>
        <v>276702.78402836277</v>
      </c>
      <c r="F82" s="16">
        <f t="shared" si="33"/>
        <v>13.27072318079718</v>
      </c>
      <c r="G82" s="5"/>
      <c r="H82" s="14">
        <f t="shared" si="26"/>
        <v>80155</v>
      </c>
      <c r="I82" s="15">
        <f t="shared" si="34"/>
        <v>0.26012872973231543</v>
      </c>
      <c r="J82" s="14">
        <f t="shared" si="35"/>
        <v>20850.618331693742</v>
      </c>
      <c r="K82" s="14">
        <f>SUM($J82:J$127)</f>
        <v>276702.78402836277</v>
      </c>
      <c r="L82" s="16">
        <f t="shared" si="36"/>
        <v>13.27072318079718</v>
      </c>
      <c r="M82" s="16"/>
      <c r="N82" s="6">
        <v>68</v>
      </c>
      <c r="O82" s="6">
        <f t="shared" si="27"/>
        <v>78</v>
      </c>
      <c r="P82" s="6">
        <f t="shared" si="28"/>
        <v>80155</v>
      </c>
      <c r="Q82" s="6">
        <f t="shared" si="29"/>
        <v>80155</v>
      </c>
      <c r="R82" s="5">
        <f t="shared" si="30"/>
        <v>91299</v>
      </c>
      <c r="S82" s="5">
        <f t="shared" si="37"/>
        <v>1903640603.0653071</v>
      </c>
      <c r="T82" s="20">
        <f>SUM(S82:$S$136)</f>
        <v>22277483633.700222</v>
      </c>
      <c r="U82" s="6">
        <f t="shared" si="38"/>
        <v>11.702568015111812</v>
      </c>
    </row>
    <row r="83" spans="1:21">
      <c r="A83" s="21">
        <v>69</v>
      </c>
      <c r="B83" s="22">
        <f>Absterbeordnung!B77</f>
        <v>78611</v>
      </c>
      <c r="C83" s="15">
        <f t="shared" si="31"/>
        <v>0.25502816640423082</v>
      </c>
      <c r="D83" s="14">
        <f t="shared" si="32"/>
        <v>20048.019189202987</v>
      </c>
      <c r="E83" s="14">
        <f>SUM(D83:$D$127)</f>
        <v>255852.16569666914</v>
      </c>
      <c r="F83" s="16">
        <f t="shared" si="33"/>
        <v>12.76196731866958</v>
      </c>
      <c r="G83" s="5"/>
      <c r="H83" s="14">
        <f t="shared" si="26"/>
        <v>78611</v>
      </c>
      <c r="I83" s="15">
        <f t="shared" si="34"/>
        <v>0.25502816640423082</v>
      </c>
      <c r="J83" s="14">
        <f t="shared" si="35"/>
        <v>20048.019189202987</v>
      </c>
      <c r="K83" s="14">
        <f>SUM($J83:J$127)</f>
        <v>255852.16569666914</v>
      </c>
      <c r="L83" s="16">
        <f t="shared" si="36"/>
        <v>12.76196731866958</v>
      </c>
      <c r="M83" s="16"/>
      <c r="N83" s="6">
        <v>69</v>
      </c>
      <c r="O83" s="6">
        <f t="shared" si="27"/>
        <v>79</v>
      </c>
      <c r="P83" s="6">
        <f t="shared" si="28"/>
        <v>78611</v>
      </c>
      <c r="Q83" s="6">
        <f t="shared" si="29"/>
        <v>78611</v>
      </c>
      <c r="R83" s="5">
        <f t="shared" si="30"/>
        <v>90498</v>
      </c>
      <c r="S83" s="5">
        <f t="shared" si="37"/>
        <v>1814305640.584492</v>
      </c>
      <c r="T83" s="20">
        <f>SUM(S83:$S$136)</f>
        <v>20373843030.634914</v>
      </c>
      <c r="U83" s="6">
        <f t="shared" si="38"/>
        <v>11.229553926796662</v>
      </c>
    </row>
    <row r="84" spans="1:21">
      <c r="A84" s="21">
        <v>70</v>
      </c>
      <c r="B84" s="22">
        <f>Absterbeordnung!B78</f>
        <v>76977</v>
      </c>
      <c r="C84" s="15">
        <f t="shared" si="31"/>
        <v>0.25002761412179492</v>
      </c>
      <c r="D84" s="14">
        <f t="shared" si="32"/>
        <v>19246.375652253406</v>
      </c>
      <c r="E84" s="14">
        <f>SUM(D84:$D$127)</f>
        <v>235804.14650746615</v>
      </c>
      <c r="F84" s="16">
        <f t="shared" si="33"/>
        <v>12.251872808055563</v>
      </c>
      <c r="G84" s="5"/>
      <c r="H84" s="14">
        <f t="shared" si="26"/>
        <v>76977</v>
      </c>
      <c r="I84" s="15">
        <f t="shared" si="34"/>
        <v>0.25002761412179492</v>
      </c>
      <c r="J84" s="14">
        <f t="shared" si="35"/>
        <v>19246.375652253406</v>
      </c>
      <c r="K84" s="14">
        <f>SUM($J84:J$127)</f>
        <v>235804.14650746615</v>
      </c>
      <c r="L84" s="16">
        <f t="shared" si="36"/>
        <v>12.251872808055563</v>
      </c>
      <c r="M84" s="16"/>
      <c r="N84" s="6">
        <v>70</v>
      </c>
      <c r="O84" s="6">
        <f t="shared" si="27"/>
        <v>80</v>
      </c>
      <c r="P84" s="6">
        <f t="shared" si="28"/>
        <v>76977</v>
      </c>
      <c r="Q84" s="6">
        <f t="shared" si="29"/>
        <v>76977</v>
      </c>
      <c r="R84" s="5">
        <f t="shared" si="30"/>
        <v>89637</v>
      </c>
      <c r="S84" s="5">
        <f t="shared" si="37"/>
        <v>1725187374.3410387</v>
      </c>
      <c r="T84" s="20">
        <f>SUM(S84:$S$136)</f>
        <v>18559537390.050423</v>
      </c>
      <c r="U84" s="6">
        <f t="shared" si="38"/>
        <v>10.757983547809998</v>
      </c>
    </row>
    <row r="85" spans="1:21">
      <c r="A85" s="21">
        <v>71</v>
      </c>
      <c r="B85" s="22">
        <f>Absterbeordnung!B79</f>
        <v>75245</v>
      </c>
      <c r="C85" s="15">
        <f t="shared" si="31"/>
        <v>0.24512511188411268</v>
      </c>
      <c r="D85" s="14">
        <f t="shared" si="32"/>
        <v>18444.43904372006</v>
      </c>
      <c r="E85" s="14">
        <f>SUM(D85:$D$127)</f>
        <v>216557.77085521276</v>
      </c>
      <c r="F85" s="16">
        <f t="shared" si="33"/>
        <v>11.741087399941614</v>
      </c>
      <c r="G85" s="5"/>
      <c r="H85" s="14">
        <f t="shared" si="26"/>
        <v>75245</v>
      </c>
      <c r="I85" s="15">
        <f t="shared" si="34"/>
        <v>0.24512511188411268</v>
      </c>
      <c r="J85" s="14">
        <f t="shared" si="35"/>
        <v>18444.43904372006</v>
      </c>
      <c r="K85" s="14">
        <f>SUM($J85:J$127)</f>
        <v>216557.77085521276</v>
      </c>
      <c r="L85" s="16">
        <f t="shared" si="36"/>
        <v>11.741087399941614</v>
      </c>
      <c r="M85" s="16"/>
      <c r="N85" s="6">
        <v>71</v>
      </c>
      <c r="O85" s="6">
        <f t="shared" si="27"/>
        <v>81</v>
      </c>
      <c r="P85" s="6">
        <f t="shared" si="28"/>
        <v>75245</v>
      </c>
      <c r="Q85" s="6">
        <f t="shared" si="29"/>
        <v>75245</v>
      </c>
      <c r="R85" s="5">
        <f t="shared" si="30"/>
        <v>88711</v>
      </c>
      <c r="S85" s="5">
        <f t="shared" si="37"/>
        <v>1636224632.0074501</v>
      </c>
      <c r="T85" s="20">
        <f>SUM(S85:$S$136)</f>
        <v>16834350015.709373</v>
      </c>
      <c r="U85" s="6">
        <f t="shared" si="38"/>
        <v>10.28853232398516</v>
      </c>
    </row>
    <row r="86" spans="1:21">
      <c r="A86" s="21">
        <v>72</v>
      </c>
      <c r="B86" s="22">
        <f>Absterbeordnung!B80</f>
        <v>73403</v>
      </c>
      <c r="C86" s="15">
        <f t="shared" si="31"/>
        <v>0.24031873714128693</v>
      </c>
      <c r="D86" s="14">
        <f t="shared" si="32"/>
        <v>17640.116262381885</v>
      </c>
      <c r="E86" s="14">
        <f>SUM(D86:$D$127)</f>
        <v>198113.33181149268</v>
      </c>
      <c r="F86" s="16">
        <f t="shared" si="33"/>
        <v>11.230840481135361</v>
      </c>
      <c r="G86" s="5"/>
      <c r="H86" s="14">
        <f t="shared" si="26"/>
        <v>73403</v>
      </c>
      <c r="I86" s="15">
        <f t="shared" si="34"/>
        <v>0.24031873714128693</v>
      </c>
      <c r="J86" s="14">
        <f t="shared" si="35"/>
        <v>17640.116262381885</v>
      </c>
      <c r="K86" s="14">
        <f>SUM($J86:J$127)</f>
        <v>198113.33181149268</v>
      </c>
      <c r="L86" s="16">
        <f t="shared" si="36"/>
        <v>11.230840481135361</v>
      </c>
      <c r="M86" s="16"/>
      <c r="N86" s="6">
        <v>72</v>
      </c>
      <c r="O86" s="6">
        <f t="shared" si="27"/>
        <v>82</v>
      </c>
      <c r="P86" s="6">
        <f t="shared" si="28"/>
        <v>73403</v>
      </c>
      <c r="Q86" s="6">
        <f t="shared" si="29"/>
        <v>73403</v>
      </c>
      <c r="R86" s="5">
        <f t="shared" si="30"/>
        <v>87717</v>
      </c>
      <c r="S86" s="5">
        <f t="shared" si="37"/>
        <v>1547338078.1873517</v>
      </c>
      <c r="T86" s="20">
        <f>SUM(S86:$S$136)</f>
        <v>15198125383.701923</v>
      </c>
      <c r="U86" s="6">
        <f t="shared" si="38"/>
        <v>9.8221103700271861</v>
      </c>
    </row>
    <row r="87" spans="1:21">
      <c r="A87" s="21">
        <v>73</v>
      </c>
      <c r="B87" s="22">
        <f>Absterbeordnung!B81</f>
        <v>71434</v>
      </c>
      <c r="C87" s="15">
        <f t="shared" si="31"/>
        <v>0.2356066050404774</v>
      </c>
      <c r="D87" s="14">
        <f t="shared" si="32"/>
        <v>16830.322224461463</v>
      </c>
      <c r="E87" s="14">
        <f>SUM(D87:$D$127)</f>
        <v>180473.21554911081</v>
      </c>
      <c r="F87" s="16">
        <f t="shared" si="33"/>
        <v>10.723099245646534</v>
      </c>
      <c r="G87" s="5"/>
      <c r="H87" s="14">
        <f t="shared" si="26"/>
        <v>71434</v>
      </c>
      <c r="I87" s="15">
        <f t="shared" si="34"/>
        <v>0.2356066050404774</v>
      </c>
      <c r="J87" s="14">
        <f t="shared" si="35"/>
        <v>16830.322224461463</v>
      </c>
      <c r="K87" s="14">
        <f>SUM($J87:J$127)</f>
        <v>180473.21554911081</v>
      </c>
      <c r="L87" s="16">
        <f t="shared" si="36"/>
        <v>10.723099245646534</v>
      </c>
      <c r="M87" s="16"/>
      <c r="N87" s="6">
        <v>73</v>
      </c>
      <c r="O87" s="6">
        <f t="shared" si="27"/>
        <v>83</v>
      </c>
      <c r="P87" s="6">
        <f t="shared" si="28"/>
        <v>71434</v>
      </c>
      <c r="Q87" s="6">
        <f t="shared" si="29"/>
        <v>71434</v>
      </c>
      <c r="R87" s="5">
        <f t="shared" si="30"/>
        <v>86651</v>
      </c>
      <c r="S87" s="5">
        <f t="shared" si="37"/>
        <v>1458364251.0718102</v>
      </c>
      <c r="T87" s="20">
        <f>SUM(S87:$S$136)</f>
        <v>13650787305.514572</v>
      </c>
      <c r="U87" s="6">
        <f t="shared" si="38"/>
        <v>9.3603414205210136</v>
      </c>
    </row>
    <row r="88" spans="1:21">
      <c r="A88" s="21">
        <v>74</v>
      </c>
      <c r="B88" s="22">
        <f>Absterbeordnung!B82</f>
        <v>69318</v>
      </c>
      <c r="C88" s="15">
        <f t="shared" si="31"/>
        <v>0.23098686768674251</v>
      </c>
      <c r="D88" s="14">
        <f t="shared" si="32"/>
        <v>16011.547694309616</v>
      </c>
      <c r="E88" s="14">
        <f>SUM(D88:$D$127)</f>
        <v>163642.89332464934</v>
      </c>
      <c r="F88" s="16">
        <f t="shared" si="33"/>
        <v>10.220304523266467</v>
      </c>
      <c r="G88" s="5"/>
      <c r="H88" s="14">
        <f t="shared" si="26"/>
        <v>69318</v>
      </c>
      <c r="I88" s="15">
        <f t="shared" si="34"/>
        <v>0.23098686768674251</v>
      </c>
      <c r="J88" s="14">
        <f t="shared" si="35"/>
        <v>16011.547694309616</v>
      </c>
      <c r="K88" s="14">
        <f>SUM($J88:J$127)</f>
        <v>163642.89332464934</v>
      </c>
      <c r="L88" s="16">
        <f t="shared" si="36"/>
        <v>10.220304523266467</v>
      </c>
      <c r="M88" s="16"/>
      <c r="N88" s="6">
        <v>74</v>
      </c>
      <c r="O88" s="6">
        <f t="shared" si="27"/>
        <v>84</v>
      </c>
      <c r="P88" s="6">
        <f t="shared" si="28"/>
        <v>69318</v>
      </c>
      <c r="Q88" s="6">
        <f t="shared" si="29"/>
        <v>69318</v>
      </c>
      <c r="R88" s="5">
        <f t="shared" si="30"/>
        <v>85510</v>
      </c>
      <c r="S88" s="5">
        <f t="shared" si="37"/>
        <v>1369147443.3404155</v>
      </c>
      <c r="T88" s="20">
        <f>SUM(S88:$S$136)</f>
        <v>12192423054.44276</v>
      </c>
      <c r="U88" s="6">
        <f t="shared" si="38"/>
        <v>8.9051205651715328</v>
      </c>
    </row>
    <row r="89" spans="1:21">
      <c r="A89" s="21">
        <v>75</v>
      </c>
      <c r="B89" s="22">
        <f>Absterbeordnung!B83</f>
        <v>67034</v>
      </c>
      <c r="C89" s="15">
        <f t="shared" si="31"/>
        <v>0.22645771341837509</v>
      </c>
      <c r="D89" s="14">
        <f t="shared" si="32"/>
        <v>15180.366361287355</v>
      </c>
      <c r="E89" s="14">
        <f>SUM(D89:$D$127)</f>
        <v>147631.34563033973</v>
      </c>
      <c r="F89" s="16">
        <f t="shared" si="33"/>
        <v>9.7251503762666776</v>
      </c>
      <c r="G89" s="5"/>
      <c r="H89" s="14">
        <f t="shared" si="26"/>
        <v>67034</v>
      </c>
      <c r="I89" s="15">
        <f t="shared" si="34"/>
        <v>0.22645771341837509</v>
      </c>
      <c r="J89" s="14">
        <f t="shared" si="35"/>
        <v>15180.366361287355</v>
      </c>
      <c r="K89" s="14">
        <f>SUM($J89:J$127)</f>
        <v>147631.34563033973</v>
      </c>
      <c r="L89" s="16">
        <f t="shared" si="36"/>
        <v>9.7251503762666776</v>
      </c>
      <c r="M89" s="16"/>
      <c r="N89" s="6">
        <v>75</v>
      </c>
      <c r="O89" s="6">
        <f t="shared" si="27"/>
        <v>85</v>
      </c>
      <c r="P89" s="6">
        <f t="shared" si="28"/>
        <v>67034</v>
      </c>
      <c r="Q89" s="6">
        <f t="shared" si="29"/>
        <v>67034</v>
      </c>
      <c r="R89" s="5">
        <f t="shared" si="30"/>
        <v>84292</v>
      </c>
      <c r="S89" s="5">
        <f t="shared" si="37"/>
        <v>1279583441.3256338</v>
      </c>
      <c r="T89" s="20">
        <f>SUM(S89:$S$136)</f>
        <v>10823275611.102348</v>
      </c>
      <c r="U89" s="6">
        <f t="shared" si="38"/>
        <v>8.4584367549251489</v>
      </c>
    </row>
    <row r="90" spans="1:21">
      <c r="A90" s="21">
        <v>76</v>
      </c>
      <c r="B90" s="22">
        <f>Absterbeordnung!B84</f>
        <v>64568</v>
      </c>
      <c r="C90" s="15">
        <f t="shared" si="31"/>
        <v>0.22201736609644609</v>
      </c>
      <c r="D90" s="14">
        <f t="shared" si="32"/>
        <v>14335.217294115331</v>
      </c>
      <c r="E90" s="14">
        <f>SUM(D90:$D$127)</f>
        <v>132450.97926905239</v>
      </c>
      <c r="F90" s="16">
        <f t="shared" si="33"/>
        <v>9.2395515569494773</v>
      </c>
      <c r="G90" s="5"/>
      <c r="H90" s="14">
        <f t="shared" si="26"/>
        <v>64568</v>
      </c>
      <c r="I90" s="15">
        <f t="shared" si="34"/>
        <v>0.22201736609644609</v>
      </c>
      <c r="J90" s="14">
        <f t="shared" si="35"/>
        <v>14335.217294115331</v>
      </c>
      <c r="K90" s="14">
        <f>SUM($J90:J$127)</f>
        <v>132450.97926905239</v>
      </c>
      <c r="L90" s="16">
        <f t="shared" si="36"/>
        <v>9.2395515569494773</v>
      </c>
      <c r="M90" s="16"/>
      <c r="N90" s="6">
        <v>76</v>
      </c>
      <c r="O90" s="6">
        <f t="shared" si="27"/>
        <v>86</v>
      </c>
      <c r="P90" s="6">
        <f t="shared" si="28"/>
        <v>64568</v>
      </c>
      <c r="Q90" s="6">
        <f t="shared" si="29"/>
        <v>64568</v>
      </c>
      <c r="R90" s="5">
        <f t="shared" si="30"/>
        <v>82994</v>
      </c>
      <c r="S90" s="5">
        <f t="shared" si="37"/>
        <v>1189737024.1078079</v>
      </c>
      <c r="T90" s="20">
        <f>SUM(S90:$S$136)</f>
        <v>9543692169.7767143</v>
      </c>
      <c r="U90" s="6">
        <f t="shared" si="38"/>
        <v>8.0216820830078781</v>
      </c>
    </row>
    <row r="91" spans="1:21">
      <c r="A91" s="21">
        <v>77</v>
      </c>
      <c r="B91" s="22">
        <f>Absterbeordnung!B85</f>
        <v>61906</v>
      </c>
      <c r="C91" s="15">
        <f t="shared" si="31"/>
        <v>0.2176640844082805</v>
      </c>
      <c r="D91" s="14">
        <f t="shared" si="32"/>
        <v>13474.712809379012</v>
      </c>
      <c r="E91" s="14">
        <f>SUM(D91:$D$127)</f>
        <v>118115.76197493705</v>
      </c>
      <c r="F91" s="16">
        <f t="shared" si="33"/>
        <v>8.7657350212854332</v>
      </c>
      <c r="G91" s="5"/>
      <c r="H91" s="14">
        <f t="shared" si="26"/>
        <v>61906</v>
      </c>
      <c r="I91" s="15">
        <f t="shared" si="34"/>
        <v>0.2176640844082805</v>
      </c>
      <c r="J91" s="14">
        <f t="shared" si="35"/>
        <v>13474.712809379012</v>
      </c>
      <c r="K91" s="14">
        <f>SUM($J91:J$127)</f>
        <v>118115.76197493705</v>
      </c>
      <c r="L91" s="16">
        <f t="shared" si="36"/>
        <v>8.7657350212854332</v>
      </c>
      <c r="M91" s="16"/>
      <c r="N91" s="6">
        <v>77</v>
      </c>
      <c r="O91" s="6">
        <f t="shared" si="27"/>
        <v>87</v>
      </c>
      <c r="P91" s="6">
        <f t="shared" si="28"/>
        <v>61906</v>
      </c>
      <c r="Q91" s="6">
        <f t="shared" si="29"/>
        <v>61906</v>
      </c>
      <c r="R91" s="5">
        <f t="shared" si="30"/>
        <v>81615</v>
      </c>
      <c r="S91" s="5">
        <f t="shared" si="37"/>
        <v>1099738685.9374681</v>
      </c>
      <c r="T91" s="20">
        <f>SUM(S91:$S$136)</f>
        <v>8353955145.6689081</v>
      </c>
      <c r="U91" s="6">
        <f t="shared" si="38"/>
        <v>7.5963092437251225</v>
      </c>
    </row>
    <row r="92" spans="1:21">
      <c r="A92" s="21">
        <v>78</v>
      </c>
      <c r="B92" s="22">
        <f>Absterbeordnung!B86</f>
        <v>59043</v>
      </c>
      <c r="C92" s="15">
        <f t="shared" si="31"/>
        <v>0.21339616118458871</v>
      </c>
      <c r="D92" s="14">
        <f t="shared" si="32"/>
        <v>12599.549544821672</v>
      </c>
      <c r="E92" s="14">
        <f>SUM(D92:$D$127)</f>
        <v>104641.04916555804</v>
      </c>
      <c r="F92" s="16">
        <f t="shared" si="33"/>
        <v>8.3051420841124273</v>
      </c>
      <c r="G92" s="5"/>
      <c r="H92" s="14">
        <f t="shared" si="26"/>
        <v>59043</v>
      </c>
      <c r="I92" s="15">
        <f t="shared" si="34"/>
        <v>0.21339616118458871</v>
      </c>
      <c r="J92" s="14">
        <f t="shared" si="35"/>
        <v>12599.549544821672</v>
      </c>
      <c r="K92" s="14">
        <f>SUM($J92:J$127)</f>
        <v>104641.04916555804</v>
      </c>
      <c r="L92" s="16">
        <f t="shared" si="36"/>
        <v>8.3051420841124273</v>
      </c>
      <c r="M92" s="16"/>
      <c r="N92" s="6">
        <v>78</v>
      </c>
      <c r="O92" s="6">
        <f t="shared" si="27"/>
        <v>88</v>
      </c>
      <c r="P92" s="6">
        <f t="shared" si="28"/>
        <v>59043</v>
      </c>
      <c r="Q92" s="6">
        <f t="shared" si="29"/>
        <v>59043</v>
      </c>
      <c r="R92" s="5">
        <f t="shared" si="30"/>
        <v>80155</v>
      </c>
      <c r="S92" s="5">
        <f t="shared" si="37"/>
        <v>1009916893.7651811</v>
      </c>
      <c r="T92" s="20">
        <f>SUM(S92:$S$136)</f>
        <v>7254216459.7314396</v>
      </c>
      <c r="U92" s="6">
        <f t="shared" si="38"/>
        <v>7.1829835747040587</v>
      </c>
    </row>
    <row r="93" spans="1:21">
      <c r="A93" s="21">
        <v>79</v>
      </c>
      <c r="B93" s="22">
        <f>Absterbeordnung!B87</f>
        <v>55984</v>
      </c>
      <c r="C93" s="15">
        <f t="shared" si="31"/>
        <v>0.20921192272998898</v>
      </c>
      <c r="D93" s="14">
        <f t="shared" si="32"/>
        <v>11712.520282115704</v>
      </c>
      <c r="E93" s="14">
        <f>SUM(D93:$D$127)</f>
        <v>92041.499620736373</v>
      </c>
      <c r="F93" s="16">
        <f t="shared" si="33"/>
        <v>7.8583855057461944</v>
      </c>
      <c r="G93" s="5"/>
      <c r="H93" s="14">
        <f t="shared" si="26"/>
        <v>55984</v>
      </c>
      <c r="I93" s="15">
        <f t="shared" si="34"/>
        <v>0.20921192272998898</v>
      </c>
      <c r="J93" s="14">
        <f t="shared" si="35"/>
        <v>11712.520282115704</v>
      </c>
      <c r="K93" s="14">
        <f>SUM($J93:J$127)</f>
        <v>92041.499620736373</v>
      </c>
      <c r="L93" s="16">
        <f t="shared" si="36"/>
        <v>7.8583855057461944</v>
      </c>
      <c r="M93" s="16"/>
      <c r="N93" s="6">
        <v>79</v>
      </c>
      <c r="O93" s="6">
        <f t="shared" si="27"/>
        <v>89</v>
      </c>
      <c r="P93" s="6">
        <f t="shared" si="28"/>
        <v>55984</v>
      </c>
      <c r="Q93" s="6">
        <f t="shared" si="29"/>
        <v>55984</v>
      </c>
      <c r="R93" s="5">
        <f t="shared" si="30"/>
        <v>78611</v>
      </c>
      <c r="S93" s="5">
        <f t="shared" si="37"/>
        <v>920732931.89739752</v>
      </c>
      <c r="T93" s="20">
        <f>SUM(S93:$S$136)</f>
        <v>6244299565.966258</v>
      </c>
      <c r="U93" s="6">
        <f t="shared" si="38"/>
        <v>6.7818792503688741</v>
      </c>
    </row>
    <row r="94" spans="1:21">
      <c r="A94" s="21">
        <v>80</v>
      </c>
      <c r="B94" s="22">
        <f>Absterbeordnung!B88</f>
        <v>52740</v>
      </c>
      <c r="C94" s="15">
        <f t="shared" si="31"/>
        <v>0.20510972816665585</v>
      </c>
      <c r="D94" s="14">
        <f t="shared" si="32"/>
        <v>10817.487063509428</v>
      </c>
      <c r="E94" s="14">
        <f>SUM(D94:$D$127)</f>
        <v>80328.979338620687</v>
      </c>
      <c r="F94" s="16">
        <f t="shared" si="33"/>
        <v>7.4258447333479145</v>
      </c>
      <c r="G94" s="5"/>
      <c r="H94" s="14">
        <f t="shared" si="26"/>
        <v>52740</v>
      </c>
      <c r="I94" s="15">
        <f t="shared" si="34"/>
        <v>0.20510972816665585</v>
      </c>
      <c r="J94" s="14">
        <f t="shared" si="35"/>
        <v>10817.487063509428</v>
      </c>
      <c r="K94" s="14">
        <f>SUM($J94:J$127)</f>
        <v>80328.979338620687</v>
      </c>
      <c r="L94" s="16">
        <f t="shared" si="36"/>
        <v>7.4258447333479145</v>
      </c>
      <c r="M94" s="16"/>
      <c r="N94" s="6">
        <v>80</v>
      </c>
      <c r="O94" s="6">
        <f t="shared" si="27"/>
        <v>90</v>
      </c>
      <c r="P94" s="6">
        <f t="shared" si="28"/>
        <v>52740</v>
      </c>
      <c r="Q94" s="6">
        <f t="shared" si="29"/>
        <v>52740</v>
      </c>
      <c r="R94" s="5">
        <f t="shared" si="30"/>
        <v>76977</v>
      </c>
      <c r="S94" s="5">
        <f t="shared" si="37"/>
        <v>832697701.68776536</v>
      </c>
      <c r="T94" s="20">
        <f>SUM(S94:$S$136)</f>
        <v>5323566634.0688601</v>
      </c>
      <c r="U94" s="6">
        <f t="shared" si="38"/>
        <v>6.3931563919039434</v>
      </c>
    </row>
    <row r="95" spans="1:21">
      <c r="A95" s="21">
        <v>81</v>
      </c>
      <c r="B95" s="22">
        <f>Absterbeordnung!B89</f>
        <v>49330</v>
      </c>
      <c r="C95" s="15">
        <f t="shared" si="31"/>
        <v>0.20108796879083907</v>
      </c>
      <c r="D95" s="14">
        <f t="shared" si="32"/>
        <v>9919.6695004520916</v>
      </c>
      <c r="E95" s="14">
        <f>SUM(D95:$D$127)</f>
        <v>69511.492275111261</v>
      </c>
      <c r="F95" s="16">
        <f t="shared" si="33"/>
        <v>7.0074403458646737</v>
      </c>
      <c r="G95" s="5"/>
      <c r="H95" s="14">
        <f t="shared" si="26"/>
        <v>49330</v>
      </c>
      <c r="I95" s="15">
        <f t="shared" si="34"/>
        <v>0.20108796879083907</v>
      </c>
      <c r="J95" s="14">
        <f t="shared" si="35"/>
        <v>9919.6695004520916</v>
      </c>
      <c r="K95" s="14">
        <f>SUM($J95:J$127)</f>
        <v>69511.492275111261</v>
      </c>
      <c r="L95" s="16">
        <f t="shared" si="36"/>
        <v>7.0074403458646737</v>
      </c>
      <c r="M95" s="16"/>
      <c r="N95" s="6">
        <v>81</v>
      </c>
      <c r="O95" s="6">
        <f t="shared" si="27"/>
        <v>91</v>
      </c>
      <c r="P95" s="6">
        <f t="shared" si="28"/>
        <v>49330</v>
      </c>
      <c r="Q95" s="6">
        <f t="shared" si="29"/>
        <v>49330</v>
      </c>
      <c r="R95" s="5">
        <f t="shared" si="30"/>
        <v>75245</v>
      </c>
      <c r="S95" s="5">
        <f t="shared" si="37"/>
        <v>746405531.5615176</v>
      </c>
      <c r="T95" s="20">
        <f>SUM(S95:$S$136)</f>
        <v>4490868932.3810959</v>
      </c>
      <c r="U95" s="6">
        <f t="shared" si="38"/>
        <v>6.0166608398332393</v>
      </c>
    </row>
    <row r="96" spans="1:21">
      <c r="A96" s="21">
        <v>82</v>
      </c>
      <c r="B96" s="22">
        <f>Absterbeordnung!B90</f>
        <v>45776</v>
      </c>
      <c r="C96" s="15">
        <f t="shared" si="31"/>
        <v>0.19714506744199911</v>
      </c>
      <c r="D96" s="14">
        <f t="shared" si="32"/>
        <v>9024.5126072249514</v>
      </c>
      <c r="E96" s="14">
        <f>SUM(D96:$D$127)</f>
        <v>59591.822774659144</v>
      </c>
      <c r="F96" s="16">
        <f t="shared" si="33"/>
        <v>6.6033286636388997</v>
      </c>
      <c r="G96" s="5"/>
      <c r="H96" s="14">
        <f t="shared" si="26"/>
        <v>45776</v>
      </c>
      <c r="I96" s="15">
        <f t="shared" si="34"/>
        <v>0.19714506744199911</v>
      </c>
      <c r="J96" s="14">
        <f t="shared" si="35"/>
        <v>9024.5126072249514</v>
      </c>
      <c r="K96" s="14">
        <f>SUM($J96:J$127)</f>
        <v>59591.822774659144</v>
      </c>
      <c r="L96" s="16">
        <f t="shared" si="36"/>
        <v>6.6033286636388997</v>
      </c>
      <c r="M96" s="16"/>
      <c r="N96" s="6">
        <v>82</v>
      </c>
      <c r="O96" s="6">
        <f t="shared" si="27"/>
        <v>92</v>
      </c>
      <c r="P96" s="6">
        <f t="shared" si="28"/>
        <v>45776</v>
      </c>
      <c r="Q96" s="6">
        <f t="shared" si="29"/>
        <v>45776</v>
      </c>
      <c r="R96" s="5">
        <f t="shared" si="30"/>
        <v>73403</v>
      </c>
      <c r="S96" s="5">
        <f t="shared" si="37"/>
        <v>662426298.90813315</v>
      </c>
      <c r="T96" s="20">
        <f>SUM(S96:$S$136)</f>
        <v>3744463400.8195801</v>
      </c>
      <c r="U96" s="6">
        <f t="shared" si="38"/>
        <v>5.6526490675136545</v>
      </c>
    </row>
    <row r="97" spans="1:21">
      <c r="A97" s="21">
        <v>83</v>
      </c>
      <c r="B97" s="22">
        <f>Absterbeordnung!B91</f>
        <v>42105</v>
      </c>
      <c r="C97" s="15">
        <f t="shared" si="31"/>
        <v>0.19327947788431285</v>
      </c>
      <c r="D97" s="14">
        <f t="shared" si="32"/>
        <v>8138.0324163189925</v>
      </c>
      <c r="E97" s="14">
        <f>SUM(D97:$D$127)</f>
        <v>50567.310167434189</v>
      </c>
      <c r="F97" s="16">
        <f t="shared" si="33"/>
        <v>6.2137022293045714</v>
      </c>
      <c r="G97" s="5"/>
      <c r="H97" s="14">
        <f t="shared" si="26"/>
        <v>42105</v>
      </c>
      <c r="I97" s="15">
        <f t="shared" si="34"/>
        <v>0.19327947788431285</v>
      </c>
      <c r="J97" s="14">
        <f t="shared" si="35"/>
        <v>8138.0324163189925</v>
      </c>
      <c r="K97" s="14">
        <f>SUM($J97:J$127)</f>
        <v>50567.310167434189</v>
      </c>
      <c r="L97" s="16">
        <f t="shared" si="36"/>
        <v>6.2137022293045714</v>
      </c>
      <c r="M97" s="16"/>
      <c r="N97" s="6">
        <v>83</v>
      </c>
      <c r="O97" s="6">
        <f t="shared" si="27"/>
        <v>93</v>
      </c>
      <c r="P97" s="6">
        <f t="shared" si="28"/>
        <v>42105</v>
      </c>
      <c r="Q97" s="6">
        <f t="shared" si="29"/>
        <v>42105</v>
      </c>
      <c r="R97" s="5">
        <f t="shared" si="30"/>
        <v>71434</v>
      </c>
      <c r="S97" s="5">
        <f t="shared" si="37"/>
        <v>581332207.6273309</v>
      </c>
      <c r="T97" s="20">
        <f>SUM(S97:$S$136)</f>
        <v>3082037101.9114466</v>
      </c>
      <c r="U97" s="6">
        <f t="shared" si="38"/>
        <v>5.3016795929655745</v>
      </c>
    </row>
    <row r="98" spans="1:21">
      <c r="A98" s="21">
        <v>84</v>
      </c>
      <c r="B98" s="22">
        <f>Absterbeordnung!B92</f>
        <v>38347</v>
      </c>
      <c r="C98" s="15">
        <f t="shared" si="31"/>
        <v>0.18948968420030671</v>
      </c>
      <c r="D98" s="14">
        <f t="shared" si="32"/>
        <v>7266.3609200291612</v>
      </c>
      <c r="E98" s="14">
        <f>SUM(D98:$D$127)</f>
        <v>42429.277751115194</v>
      </c>
      <c r="F98" s="16">
        <f t="shared" si="33"/>
        <v>5.8391371166497077</v>
      </c>
      <c r="G98" s="5"/>
      <c r="H98" s="14">
        <f t="shared" si="26"/>
        <v>38347</v>
      </c>
      <c r="I98" s="15">
        <f t="shared" si="34"/>
        <v>0.18948968420030671</v>
      </c>
      <c r="J98" s="14">
        <f t="shared" si="35"/>
        <v>7266.3609200291612</v>
      </c>
      <c r="K98" s="14">
        <f>SUM($J98:J$127)</f>
        <v>42429.277751115194</v>
      </c>
      <c r="L98" s="16">
        <f t="shared" si="36"/>
        <v>5.8391371166497077</v>
      </c>
      <c r="M98" s="16"/>
      <c r="N98" s="6">
        <v>84</v>
      </c>
      <c r="O98" s="6">
        <f t="shared" si="27"/>
        <v>94</v>
      </c>
      <c r="P98" s="6">
        <f t="shared" si="28"/>
        <v>38347</v>
      </c>
      <c r="Q98" s="6">
        <f t="shared" si="29"/>
        <v>38347</v>
      </c>
      <c r="R98" s="5">
        <f t="shared" si="30"/>
        <v>69318</v>
      </c>
      <c r="S98" s="5">
        <f t="shared" si="37"/>
        <v>503689606.25458139</v>
      </c>
      <c r="T98" s="20">
        <f>SUM(S98:$S$136)</f>
        <v>2500704894.2841158</v>
      </c>
      <c r="U98" s="6">
        <f t="shared" si="38"/>
        <v>4.9647736686076795</v>
      </c>
    </row>
    <row r="99" spans="1:21">
      <c r="A99" s="21">
        <v>85</v>
      </c>
      <c r="B99" s="22">
        <f>Absterbeordnung!B93</f>
        <v>34537</v>
      </c>
      <c r="C99" s="15">
        <f t="shared" si="31"/>
        <v>0.18577420019637911</v>
      </c>
      <c r="D99" s="14">
        <f t="shared" si="32"/>
        <v>6416.0835521823456</v>
      </c>
      <c r="E99" s="14">
        <f>SUM(D99:$D$127)</f>
        <v>35162.916831086033</v>
      </c>
      <c r="F99" s="16">
        <f t="shared" si="33"/>
        <v>5.4804331248345157</v>
      </c>
      <c r="G99" s="5"/>
      <c r="H99" s="14">
        <f t="shared" si="26"/>
        <v>34537</v>
      </c>
      <c r="I99" s="15">
        <f t="shared" si="34"/>
        <v>0.18577420019637911</v>
      </c>
      <c r="J99" s="14">
        <f t="shared" si="35"/>
        <v>6416.0835521823456</v>
      </c>
      <c r="K99" s="14">
        <f>SUM($J99:J$127)</f>
        <v>35162.916831086033</v>
      </c>
      <c r="L99" s="16">
        <f t="shared" si="36"/>
        <v>5.4804331248345157</v>
      </c>
      <c r="M99" s="16"/>
      <c r="N99" s="6">
        <v>85</v>
      </c>
      <c r="O99" s="6">
        <f t="shared" si="27"/>
        <v>95</v>
      </c>
      <c r="P99" s="6">
        <f t="shared" si="28"/>
        <v>34537</v>
      </c>
      <c r="Q99" s="6">
        <f t="shared" si="29"/>
        <v>34537</v>
      </c>
      <c r="R99" s="5">
        <f t="shared" si="30"/>
        <v>67034</v>
      </c>
      <c r="S99" s="5">
        <f t="shared" si="37"/>
        <v>430095744.83699131</v>
      </c>
      <c r="T99" s="20">
        <f>SUM(S99:$S$136)</f>
        <v>1997015288.0295346</v>
      </c>
      <c r="U99" s="6">
        <f t="shared" si="38"/>
        <v>4.6431877366896863</v>
      </c>
    </row>
    <row r="100" spans="1:21">
      <c r="A100" s="13">
        <v>86</v>
      </c>
      <c r="B100" s="22">
        <f>Absterbeordnung!B94</f>
        <v>30715</v>
      </c>
      <c r="C100" s="15">
        <f t="shared" si="31"/>
        <v>0.18213156881997952</v>
      </c>
      <c r="D100" s="14">
        <f t="shared" si="32"/>
        <v>5594.1711363056711</v>
      </c>
      <c r="E100" s="14">
        <f>SUM(D100:$D$127)</f>
        <v>28746.833278903687</v>
      </c>
      <c r="F100" s="16">
        <f t="shared" si="33"/>
        <v>5.1387118088574919</v>
      </c>
      <c r="G100" s="5"/>
      <c r="H100" s="14">
        <f t="shared" si="26"/>
        <v>30715</v>
      </c>
      <c r="I100" s="15">
        <f t="shared" si="34"/>
        <v>0.18213156881997952</v>
      </c>
      <c r="J100" s="14">
        <f t="shared" si="35"/>
        <v>5594.1711363056711</v>
      </c>
      <c r="K100" s="14">
        <f>SUM($J100:J$127)</f>
        <v>28746.833278903687</v>
      </c>
      <c r="L100" s="16">
        <f t="shared" si="36"/>
        <v>5.1387118088574919</v>
      </c>
      <c r="M100" s="16"/>
      <c r="N100" s="20">
        <v>86</v>
      </c>
      <c r="O100" s="6">
        <f t="shared" si="27"/>
        <v>96</v>
      </c>
      <c r="P100" s="6">
        <f t="shared" si="28"/>
        <v>30715</v>
      </c>
      <c r="Q100" s="6">
        <f t="shared" si="29"/>
        <v>30715</v>
      </c>
      <c r="R100" s="5">
        <f t="shared" si="30"/>
        <v>64568</v>
      </c>
      <c r="S100" s="5">
        <f t="shared" si="37"/>
        <v>361204441.92898458</v>
      </c>
      <c r="T100" s="20">
        <f>SUM(S100:$S$136)</f>
        <v>1566919543.1925433</v>
      </c>
      <c r="U100" s="6">
        <f t="shared" si="38"/>
        <v>4.33804062548215</v>
      </c>
    </row>
    <row r="101" spans="1:21">
      <c r="A101" s="13">
        <v>87</v>
      </c>
      <c r="B101" s="22">
        <f>Absterbeordnung!B95</f>
        <v>26928</v>
      </c>
      <c r="C101" s="15">
        <f t="shared" si="31"/>
        <v>0.17856036158821526</v>
      </c>
      <c r="D101" s="14">
        <f t="shared" si="32"/>
        <v>4808.2734168474608</v>
      </c>
      <c r="E101" s="14">
        <f>SUM(D101:$D$127)</f>
        <v>23152.662142598019</v>
      </c>
      <c r="F101" s="16">
        <f t="shared" si="33"/>
        <v>4.8151717124643127</v>
      </c>
      <c r="G101" s="5"/>
      <c r="H101" s="14">
        <f t="shared" si="26"/>
        <v>26928</v>
      </c>
      <c r="I101" s="15">
        <f t="shared" si="34"/>
        <v>0.17856036158821526</v>
      </c>
      <c r="J101" s="14">
        <f t="shared" si="35"/>
        <v>4808.2734168474608</v>
      </c>
      <c r="K101" s="14">
        <f>SUM($J101:J$127)</f>
        <v>23152.662142598019</v>
      </c>
      <c r="L101" s="16">
        <f t="shared" si="36"/>
        <v>4.8151717124643127</v>
      </c>
      <c r="M101" s="16"/>
      <c r="N101" s="20">
        <v>87</v>
      </c>
      <c r="O101" s="6">
        <f t="shared" si="27"/>
        <v>97</v>
      </c>
      <c r="P101" s="6">
        <f t="shared" si="28"/>
        <v>26928</v>
      </c>
      <c r="Q101" s="6">
        <f t="shared" si="29"/>
        <v>26928</v>
      </c>
      <c r="R101" s="5">
        <f t="shared" si="30"/>
        <v>61906</v>
      </c>
      <c r="S101" s="5">
        <f t="shared" si="37"/>
        <v>297660974.14335889</v>
      </c>
      <c r="T101" s="20">
        <f>SUM(S101:$S$136)</f>
        <v>1205715101.2635584</v>
      </c>
      <c r="U101" s="6">
        <f t="shared" si="38"/>
        <v>4.0506321150547073</v>
      </c>
    </row>
    <row r="102" spans="1:21">
      <c r="A102" s="13">
        <v>88</v>
      </c>
      <c r="B102" s="22">
        <f>Absterbeordnung!B96</f>
        <v>23232</v>
      </c>
      <c r="C102" s="15">
        <f t="shared" si="31"/>
        <v>0.17505917802766199</v>
      </c>
      <c r="D102" s="14">
        <f t="shared" si="32"/>
        <v>4066.9748239386436</v>
      </c>
      <c r="E102" s="14">
        <f>SUM(D102:$D$127)</f>
        <v>18344.388725750559</v>
      </c>
      <c r="F102" s="16">
        <f t="shared" si="33"/>
        <v>4.5105734655089451</v>
      </c>
      <c r="G102" s="5"/>
      <c r="H102" s="14">
        <f t="shared" si="26"/>
        <v>23232</v>
      </c>
      <c r="I102" s="15">
        <f t="shared" si="34"/>
        <v>0.17505917802766199</v>
      </c>
      <c r="J102" s="14">
        <f t="shared" si="35"/>
        <v>4066.9748239386436</v>
      </c>
      <c r="K102" s="14">
        <f>SUM($J102:J$127)</f>
        <v>18344.388725750559</v>
      </c>
      <c r="L102" s="16">
        <f t="shared" si="36"/>
        <v>4.5105734655089451</v>
      </c>
      <c r="M102" s="16"/>
      <c r="N102" s="20">
        <v>88</v>
      </c>
      <c r="O102" s="6">
        <f t="shared" si="27"/>
        <v>98</v>
      </c>
      <c r="P102" s="6">
        <f t="shared" si="28"/>
        <v>23232</v>
      </c>
      <c r="Q102" s="6">
        <f t="shared" si="29"/>
        <v>23232</v>
      </c>
      <c r="R102" s="5">
        <f t="shared" si="30"/>
        <v>59043</v>
      </c>
      <c r="S102" s="5">
        <f t="shared" si="37"/>
        <v>240126394.52980933</v>
      </c>
      <c r="T102" s="20">
        <f>SUM(S102:$S$136)</f>
        <v>908054127.12019932</v>
      </c>
      <c r="U102" s="6">
        <f t="shared" si="38"/>
        <v>3.7815673237348899</v>
      </c>
    </row>
    <row r="103" spans="1:21">
      <c r="A103" s="13">
        <v>89</v>
      </c>
      <c r="B103" s="22">
        <f>Absterbeordnung!B97</f>
        <v>19686</v>
      </c>
      <c r="C103" s="15">
        <f t="shared" si="31"/>
        <v>0.17162664512515882</v>
      </c>
      <c r="D103" s="14">
        <f t="shared" si="32"/>
        <v>3378.6421359338765</v>
      </c>
      <c r="E103" s="14">
        <f>SUM(D103:$D$127)</f>
        <v>14277.413901811915</v>
      </c>
      <c r="F103" s="16">
        <f t="shared" si="33"/>
        <v>4.225784598482063</v>
      </c>
      <c r="G103" s="5"/>
      <c r="H103" s="14">
        <f t="shared" si="26"/>
        <v>19686</v>
      </c>
      <c r="I103" s="15">
        <f t="shared" si="34"/>
        <v>0.17162664512515882</v>
      </c>
      <c r="J103" s="14">
        <f t="shared" si="35"/>
        <v>3378.6421359338765</v>
      </c>
      <c r="K103" s="14">
        <f>SUM($J103:J$127)</f>
        <v>14277.413901811915</v>
      </c>
      <c r="L103" s="16">
        <f t="shared" si="36"/>
        <v>4.225784598482063</v>
      </c>
      <c r="M103" s="16"/>
      <c r="N103" s="20">
        <v>89</v>
      </c>
      <c r="O103" s="6">
        <f t="shared" si="27"/>
        <v>99</v>
      </c>
      <c r="P103" s="6">
        <f t="shared" si="28"/>
        <v>19686</v>
      </c>
      <c r="Q103" s="6">
        <f t="shared" si="29"/>
        <v>19686</v>
      </c>
      <c r="R103" s="5">
        <f t="shared" si="30"/>
        <v>55984</v>
      </c>
      <c r="S103" s="5">
        <f t="shared" si="37"/>
        <v>189149901.33812216</v>
      </c>
      <c r="T103" s="20">
        <f>SUM(S103:$S$136)</f>
        <v>667927732.59038985</v>
      </c>
      <c r="U103" s="6">
        <f t="shared" si="38"/>
        <v>3.5312084641081043</v>
      </c>
    </row>
    <row r="104" spans="1:21">
      <c r="A104" s="13">
        <v>90</v>
      </c>
      <c r="B104" s="22">
        <f>Absterbeordnung!B98</f>
        <v>16352</v>
      </c>
      <c r="C104" s="15">
        <f t="shared" si="31"/>
        <v>0.16826141678937137</v>
      </c>
      <c r="D104" s="14">
        <f t="shared" si="32"/>
        <v>2751.4106873398005</v>
      </c>
      <c r="E104" s="14">
        <f>SUM(D104:$D$127)</f>
        <v>10898.771765878038</v>
      </c>
      <c r="F104" s="16">
        <f t="shared" si="33"/>
        <v>3.9611577493781955</v>
      </c>
      <c r="G104" s="5"/>
      <c r="H104" s="14">
        <f t="shared" si="26"/>
        <v>16352</v>
      </c>
      <c r="I104" s="15">
        <f t="shared" si="34"/>
        <v>0.16826141678937137</v>
      </c>
      <c r="J104" s="14">
        <f t="shared" si="35"/>
        <v>2751.4106873398005</v>
      </c>
      <c r="K104" s="14">
        <f>SUM($J104:J$127)</f>
        <v>10898.771765878038</v>
      </c>
      <c r="L104" s="16">
        <f t="shared" si="36"/>
        <v>3.9611577493781955</v>
      </c>
      <c r="M104" s="16"/>
      <c r="N104" s="20">
        <v>90</v>
      </c>
      <c r="O104" s="6">
        <f t="shared" si="27"/>
        <v>100</v>
      </c>
      <c r="P104" s="6">
        <f t="shared" si="28"/>
        <v>16352</v>
      </c>
      <c r="Q104" s="6">
        <f t="shared" si="29"/>
        <v>16352</v>
      </c>
      <c r="R104" s="5">
        <f t="shared" si="30"/>
        <v>52740</v>
      </c>
      <c r="S104" s="5">
        <f t="shared" si="37"/>
        <v>145109399.6503011</v>
      </c>
      <c r="T104" s="20">
        <f>SUM(S104:$S$136)</f>
        <v>478777831.25226802</v>
      </c>
      <c r="U104" s="6">
        <f t="shared" si="38"/>
        <v>3.2994267249817995</v>
      </c>
    </row>
    <row r="105" spans="1:21">
      <c r="A105" s="13">
        <v>91</v>
      </c>
      <c r="B105" s="22">
        <f>Absterbeordnung!B99</f>
        <v>13287</v>
      </c>
      <c r="C105" s="15">
        <f t="shared" si="31"/>
        <v>0.16496217332291313</v>
      </c>
      <c r="D105" s="14">
        <f t="shared" si="32"/>
        <v>2191.8523969415469</v>
      </c>
      <c r="E105" s="14">
        <f>SUM(D105:$D$127)</f>
        <v>8147.3610785382407</v>
      </c>
      <c r="F105" s="16">
        <f t="shared" si="33"/>
        <v>3.7171121056814109</v>
      </c>
      <c r="G105" s="5"/>
      <c r="H105" s="14">
        <f t="shared" si="26"/>
        <v>13287</v>
      </c>
      <c r="I105" s="15">
        <f t="shared" si="34"/>
        <v>0.16496217332291313</v>
      </c>
      <c r="J105" s="14">
        <f t="shared" si="35"/>
        <v>2191.8523969415469</v>
      </c>
      <c r="K105" s="14">
        <f>SUM($J105:J$127)</f>
        <v>8147.3610785382407</v>
      </c>
      <c r="L105" s="16">
        <f t="shared" si="36"/>
        <v>3.7171121056814109</v>
      </c>
      <c r="M105" s="16"/>
      <c r="N105" s="20">
        <v>91</v>
      </c>
      <c r="O105" s="6">
        <f t="shared" si="27"/>
        <v>101</v>
      </c>
      <c r="P105" s="6">
        <f t="shared" si="28"/>
        <v>13287</v>
      </c>
      <c r="Q105" s="6">
        <f t="shared" si="29"/>
        <v>13287</v>
      </c>
      <c r="R105" s="5">
        <f t="shared" si="30"/>
        <v>49330</v>
      </c>
      <c r="S105" s="5">
        <f t="shared" si="37"/>
        <v>108124078.74112651</v>
      </c>
      <c r="T105" s="20">
        <f>SUM(S105:$S$136)</f>
        <v>333668431.60196692</v>
      </c>
      <c r="U105" s="6">
        <f t="shared" si="38"/>
        <v>3.085977105995461</v>
      </c>
    </row>
    <row r="106" spans="1:21">
      <c r="A106" s="13">
        <v>92</v>
      </c>
      <c r="B106" s="22">
        <f>Absterbeordnung!B100</f>
        <v>10539</v>
      </c>
      <c r="C106" s="15">
        <f t="shared" si="31"/>
        <v>0.16172762090481677</v>
      </c>
      <c r="D106" s="14">
        <f t="shared" si="32"/>
        <v>1704.447396715864</v>
      </c>
      <c r="E106" s="14">
        <f>SUM(D106:$D$127)</f>
        <v>5955.5086815966934</v>
      </c>
      <c r="F106" s="16">
        <f t="shared" si="33"/>
        <v>3.4940994325033388</v>
      </c>
      <c r="G106" s="5"/>
      <c r="H106" s="14">
        <f t="shared" si="26"/>
        <v>10539</v>
      </c>
      <c r="I106" s="15">
        <f t="shared" si="34"/>
        <v>0.16172762090481677</v>
      </c>
      <c r="J106" s="14">
        <f t="shared" si="35"/>
        <v>1704.447396715864</v>
      </c>
      <c r="K106" s="14">
        <f>SUM($J106:J$127)</f>
        <v>5955.5086815966934</v>
      </c>
      <c r="L106" s="16">
        <f t="shared" si="36"/>
        <v>3.4940994325033388</v>
      </c>
      <c r="M106" s="16"/>
      <c r="N106" s="20">
        <v>92</v>
      </c>
      <c r="O106" s="6">
        <f t="shared" si="27"/>
        <v>102</v>
      </c>
      <c r="P106" s="6">
        <f t="shared" si="28"/>
        <v>10539</v>
      </c>
      <c r="Q106" s="6">
        <f t="shared" si="29"/>
        <v>10539</v>
      </c>
      <c r="R106" s="5">
        <f t="shared" si="30"/>
        <v>45776</v>
      </c>
      <c r="S106" s="5">
        <f t="shared" si="37"/>
        <v>78022784.032065392</v>
      </c>
      <c r="T106" s="20">
        <f>SUM(S106:$S$136)</f>
        <v>225544352.8608402</v>
      </c>
      <c r="U106" s="6">
        <f t="shared" si="38"/>
        <v>2.8907498708088548</v>
      </c>
    </row>
    <row r="107" spans="1:21">
      <c r="A107" s="13">
        <v>93</v>
      </c>
      <c r="B107" s="22">
        <f>Absterbeordnung!B101</f>
        <v>8145</v>
      </c>
      <c r="C107" s="15">
        <f t="shared" si="31"/>
        <v>0.15855649108315373</v>
      </c>
      <c r="D107" s="14">
        <f t="shared" si="32"/>
        <v>1291.4426198722872</v>
      </c>
      <c r="E107" s="14">
        <f>SUM(D107:$D$127)</f>
        <v>4251.0612848808287</v>
      </c>
      <c r="F107" s="16">
        <f t="shared" si="33"/>
        <v>3.2917151869288803</v>
      </c>
      <c r="G107" s="5"/>
      <c r="H107" s="14">
        <f t="shared" si="26"/>
        <v>8145</v>
      </c>
      <c r="I107" s="15">
        <f t="shared" si="34"/>
        <v>0.15855649108315373</v>
      </c>
      <c r="J107" s="14">
        <f t="shared" si="35"/>
        <v>1291.4426198722872</v>
      </c>
      <c r="K107" s="14">
        <f>SUM($J107:J$127)</f>
        <v>4251.0612848808287</v>
      </c>
      <c r="L107" s="16">
        <f t="shared" si="36"/>
        <v>3.2917151869288803</v>
      </c>
      <c r="M107" s="16"/>
      <c r="N107" s="20">
        <v>93</v>
      </c>
      <c r="O107" s="6">
        <f t="shared" si="27"/>
        <v>103</v>
      </c>
      <c r="P107" s="6">
        <f t="shared" si="28"/>
        <v>8145</v>
      </c>
      <c r="Q107" s="6">
        <f t="shared" si="29"/>
        <v>8145</v>
      </c>
      <c r="R107" s="5">
        <f t="shared" si="30"/>
        <v>42105</v>
      </c>
      <c r="S107" s="5">
        <f t="shared" si="37"/>
        <v>54376191.50972265</v>
      </c>
      <c r="T107" s="20">
        <f>SUM(S107:$S$136)</f>
        <v>147521568.82877484</v>
      </c>
      <c r="U107" s="6">
        <f t="shared" si="38"/>
        <v>2.7129808972075118</v>
      </c>
    </row>
    <row r="108" spans="1:21">
      <c r="A108" s="13">
        <v>94</v>
      </c>
      <c r="B108" s="22">
        <f>Absterbeordnung!B102</f>
        <v>6123</v>
      </c>
      <c r="C108" s="15">
        <f t="shared" si="31"/>
        <v>0.15544754027760166</v>
      </c>
      <c r="D108" s="14">
        <f t="shared" si="32"/>
        <v>951.805289119755</v>
      </c>
      <c r="E108" s="14">
        <f>SUM(D108:$D$127)</f>
        <v>2959.618665008541</v>
      </c>
      <c r="F108" s="16">
        <f t="shared" si="33"/>
        <v>3.1094791117893918</v>
      </c>
      <c r="G108" s="5"/>
      <c r="H108" s="14">
        <f t="shared" si="26"/>
        <v>6123</v>
      </c>
      <c r="I108" s="15">
        <f t="shared" si="34"/>
        <v>0.15544754027760166</v>
      </c>
      <c r="J108" s="14">
        <f t="shared" si="35"/>
        <v>951.805289119755</v>
      </c>
      <c r="K108" s="14">
        <f>SUM($J108:J$127)</f>
        <v>2959.618665008541</v>
      </c>
      <c r="L108" s="16">
        <f t="shared" si="36"/>
        <v>3.1094791117893918</v>
      </c>
      <c r="M108" s="16"/>
      <c r="N108" s="20">
        <v>94</v>
      </c>
      <c r="O108" s="6">
        <f t="shared" si="27"/>
        <v>104</v>
      </c>
      <c r="P108" s="6">
        <f t="shared" si="28"/>
        <v>6123</v>
      </c>
      <c r="Q108" s="6">
        <f t="shared" si="29"/>
        <v>6123</v>
      </c>
      <c r="R108" s="5">
        <f t="shared" si="30"/>
        <v>38347</v>
      </c>
      <c r="S108" s="5">
        <f t="shared" si="37"/>
        <v>36498877.421875246</v>
      </c>
      <c r="T108" s="20">
        <f>SUM(S108:$S$136)</f>
        <v>93145377.31905219</v>
      </c>
      <c r="U108" s="6">
        <f t="shared" si="38"/>
        <v>2.5520066341335315</v>
      </c>
    </row>
    <row r="109" spans="1:21">
      <c r="A109" s="13">
        <v>95</v>
      </c>
      <c r="B109" s="22">
        <f>Absterbeordnung!B103</f>
        <v>4471</v>
      </c>
      <c r="C109" s="15">
        <f t="shared" si="31"/>
        <v>0.15239954929176638</v>
      </c>
      <c r="D109" s="14">
        <f t="shared" si="32"/>
        <v>681.37838488348746</v>
      </c>
      <c r="E109" s="14">
        <f>SUM(D109:$D$127)</f>
        <v>2007.8133758887864</v>
      </c>
      <c r="F109" s="16">
        <f t="shared" si="33"/>
        <v>2.9466936733429154</v>
      </c>
      <c r="G109" s="5"/>
      <c r="H109" s="14">
        <f t="shared" si="26"/>
        <v>4471</v>
      </c>
      <c r="I109" s="15">
        <f t="shared" si="34"/>
        <v>0.15239954929176638</v>
      </c>
      <c r="J109" s="14">
        <f t="shared" si="35"/>
        <v>681.37838488348746</v>
      </c>
      <c r="K109" s="14">
        <f>SUM($J109:J$127)</f>
        <v>2007.8133758887864</v>
      </c>
      <c r="L109" s="16">
        <f t="shared" si="36"/>
        <v>2.9466936733429154</v>
      </c>
      <c r="M109" s="16"/>
      <c r="N109" s="20">
        <v>95</v>
      </c>
      <c r="O109" s="6">
        <f t="shared" si="27"/>
        <v>105</v>
      </c>
      <c r="P109" s="6">
        <f t="shared" si="28"/>
        <v>4471</v>
      </c>
      <c r="Q109" s="6">
        <f t="shared" si="29"/>
        <v>4471</v>
      </c>
      <c r="R109" s="5">
        <f t="shared" si="30"/>
        <v>34537</v>
      </c>
      <c r="S109" s="5">
        <f t="shared" si="37"/>
        <v>23532765.278721008</v>
      </c>
      <c r="T109" s="20">
        <f>SUM(S109:$S$136)</f>
        <v>56646499.897176936</v>
      </c>
      <c r="U109" s="6">
        <f t="shared" si="38"/>
        <v>2.4071331705500119</v>
      </c>
    </row>
    <row r="110" spans="1:21">
      <c r="A110" s="13">
        <v>96</v>
      </c>
      <c r="B110" s="22">
        <f>Absterbeordnung!B104</f>
        <v>3169</v>
      </c>
      <c r="C110" s="15">
        <f t="shared" si="31"/>
        <v>0.14941132283506506</v>
      </c>
      <c r="D110" s="14">
        <f t="shared" si="32"/>
        <v>473.48448206432118</v>
      </c>
      <c r="E110" s="14">
        <f>SUM(D110:$D$127)</f>
        <v>1326.434991005299</v>
      </c>
      <c r="F110" s="16">
        <f t="shared" si="33"/>
        <v>2.8014328689764905</v>
      </c>
      <c r="G110" s="5"/>
      <c r="H110" s="14">
        <f t="shared" ref="H110:H136" si="39">B110</f>
        <v>3169</v>
      </c>
      <c r="I110" s="15">
        <f t="shared" si="34"/>
        <v>0.14941132283506506</v>
      </c>
      <c r="J110" s="14">
        <f t="shared" si="35"/>
        <v>473.48448206432118</v>
      </c>
      <c r="K110" s="14">
        <f>SUM($J110:J$127)</f>
        <v>1326.434991005299</v>
      </c>
      <c r="L110" s="16">
        <f t="shared" si="36"/>
        <v>2.8014328689764905</v>
      </c>
      <c r="M110" s="16"/>
      <c r="N110" s="20">
        <v>96</v>
      </c>
      <c r="O110" s="6">
        <f t="shared" ref="O110:O136" si="40">N110+$B$3</f>
        <v>106</v>
      </c>
      <c r="P110" s="6">
        <f t="shared" ref="P110:P136" si="41">B110</f>
        <v>3169</v>
      </c>
      <c r="Q110" s="6">
        <f t="shared" ref="Q110:Q136" si="42">B110</f>
        <v>3169</v>
      </c>
      <c r="R110" s="5">
        <f t="shared" ref="R110:R136" si="43">LOOKUP(N110,$O$14:$O$136,$Q$14:$Q$136)</f>
        <v>30715</v>
      </c>
      <c r="S110" s="5">
        <f t="shared" si="37"/>
        <v>14543075.866605625</v>
      </c>
      <c r="T110" s="20">
        <f>SUM(S110:$S$136)</f>
        <v>33113734.61845592</v>
      </c>
      <c r="U110" s="6">
        <f t="shared" si="38"/>
        <v>2.2769416127775943</v>
      </c>
    </row>
    <row r="111" spans="1:21">
      <c r="A111" s="13">
        <v>97</v>
      </c>
      <c r="B111" s="22">
        <f>Absterbeordnung!B105</f>
        <v>2180</v>
      </c>
      <c r="C111" s="15">
        <f t="shared" ref="C111:C136" si="44">1/(((1+($B$5/100))^A111))</f>
        <v>0.14648168905398534</v>
      </c>
      <c r="D111" s="14">
        <f t="shared" ref="D111:D136" si="45">B111*C111</f>
        <v>319.33008213768807</v>
      </c>
      <c r="E111" s="14">
        <f>SUM(D111:$D$127)</f>
        <v>852.95050894097744</v>
      </c>
      <c r="F111" s="16">
        <f t="shared" ref="F111:F136" si="46">E111/D111</f>
        <v>2.6710621912945993</v>
      </c>
      <c r="G111" s="5"/>
      <c r="H111" s="14">
        <f t="shared" si="39"/>
        <v>2180</v>
      </c>
      <c r="I111" s="15">
        <f t="shared" ref="I111:I136" si="47">1/(((1+($B$5/100))^A111))</f>
        <v>0.14648168905398534</v>
      </c>
      <c r="J111" s="14">
        <f t="shared" ref="J111:J136" si="48">H111*I111</f>
        <v>319.33008213768807</v>
      </c>
      <c r="K111" s="14">
        <f>SUM($J111:J$127)</f>
        <v>852.95050894097744</v>
      </c>
      <c r="L111" s="16">
        <f t="shared" ref="L111:L136" si="49">K111/J111</f>
        <v>2.6710621912945993</v>
      </c>
      <c r="M111" s="16"/>
      <c r="N111" s="20">
        <v>97</v>
      </c>
      <c r="O111" s="6">
        <f t="shared" si="40"/>
        <v>107</v>
      </c>
      <c r="P111" s="6">
        <f t="shared" si="41"/>
        <v>2180</v>
      </c>
      <c r="Q111" s="6">
        <f t="shared" si="42"/>
        <v>2180</v>
      </c>
      <c r="R111" s="5">
        <f t="shared" si="43"/>
        <v>26928</v>
      </c>
      <c r="S111" s="5">
        <f t="shared" ref="S111:S136" si="50">P111*R111*I111</f>
        <v>8598920.4518036637</v>
      </c>
      <c r="T111" s="20">
        <f>SUM(S111:$S$136)</f>
        <v>18570658.7518503</v>
      </c>
      <c r="U111" s="6">
        <f t="shared" ref="U111:U136" si="51">T111/S111</f>
        <v>2.1596500230392315</v>
      </c>
    </row>
    <row r="112" spans="1:21">
      <c r="A112" s="13">
        <v>98</v>
      </c>
      <c r="B112" s="22">
        <f>Absterbeordnung!B106</f>
        <v>1456</v>
      </c>
      <c r="C112" s="15">
        <f t="shared" si="44"/>
        <v>0.14360949907253467</v>
      </c>
      <c r="D112" s="14">
        <f t="shared" si="45"/>
        <v>209.09543064961048</v>
      </c>
      <c r="E112" s="14">
        <f>SUM(D112:$D$127)</f>
        <v>533.62042680328943</v>
      </c>
      <c r="F112" s="16">
        <f t="shared" si="46"/>
        <v>2.5520425058809555</v>
      </c>
      <c r="G112" s="5"/>
      <c r="H112" s="14">
        <f t="shared" si="39"/>
        <v>1456</v>
      </c>
      <c r="I112" s="15">
        <f t="shared" si="47"/>
        <v>0.14360949907253467</v>
      </c>
      <c r="J112" s="14">
        <f t="shared" si="48"/>
        <v>209.09543064961048</v>
      </c>
      <c r="K112" s="14">
        <f>SUM($J112:J$127)</f>
        <v>533.62042680328943</v>
      </c>
      <c r="L112" s="16">
        <f t="shared" si="49"/>
        <v>2.5520425058809555</v>
      </c>
      <c r="M112" s="16"/>
      <c r="N112" s="20">
        <v>98</v>
      </c>
      <c r="O112" s="6">
        <f t="shared" si="40"/>
        <v>108</v>
      </c>
      <c r="P112" s="6">
        <f t="shared" si="41"/>
        <v>1456</v>
      </c>
      <c r="Q112" s="6">
        <f t="shared" si="42"/>
        <v>1456</v>
      </c>
      <c r="R112" s="5">
        <f t="shared" si="43"/>
        <v>23232</v>
      </c>
      <c r="S112" s="5">
        <f t="shared" si="50"/>
        <v>4857705.0448517511</v>
      </c>
      <c r="T112" s="20">
        <f>SUM(S112:$S$136)</f>
        <v>9971738.3000466358</v>
      </c>
      <c r="U112" s="6">
        <f t="shared" si="51"/>
        <v>2.0527673475388943</v>
      </c>
    </row>
    <row r="113" spans="1:21">
      <c r="A113" s="13">
        <v>99</v>
      </c>
      <c r="B113" s="22">
        <f>Absterbeordnung!B107</f>
        <v>945</v>
      </c>
      <c r="C113" s="15">
        <f t="shared" si="44"/>
        <v>0.14079362654170063</v>
      </c>
      <c r="D113" s="14">
        <f t="shared" si="45"/>
        <v>133.04997708190709</v>
      </c>
      <c r="E113" s="14">
        <f>SUM(D113:$D$127)</f>
        <v>324.52499615367907</v>
      </c>
      <c r="F113" s="16">
        <f t="shared" si="46"/>
        <v>2.4391210225755828</v>
      </c>
      <c r="G113" s="5"/>
      <c r="H113" s="14">
        <f t="shared" si="39"/>
        <v>945</v>
      </c>
      <c r="I113" s="15">
        <f t="shared" si="47"/>
        <v>0.14079362654170063</v>
      </c>
      <c r="J113" s="14">
        <f t="shared" si="48"/>
        <v>133.04997708190709</v>
      </c>
      <c r="K113" s="14">
        <f>SUM($J113:J$127)</f>
        <v>324.52499615367907</v>
      </c>
      <c r="L113" s="16">
        <f t="shared" si="49"/>
        <v>2.4391210225755828</v>
      </c>
      <c r="M113" s="16"/>
      <c r="N113" s="20">
        <v>99</v>
      </c>
      <c r="O113" s="6">
        <f t="shared" si="40"/>
        <v>109</v>
      </c>
      <c r="P113" s="6">
        <f t="shared" si="41"/>
        <v>945</v>
      </c>
      <c r="Q113" s="6">
        <f t="shared" si="42"/>
        <v>945</v>
      </c>
      <c r="R113" s="5">
        <f t="shared" si="43"/>
        <v>19686</v>
      </c>
      <c r="S113" s="5">
        <f t="shared" si="50"/>
        <v>2619221.8488344233</v>
      </c>
      <c r="T113" s="20">
        <f>SUM(S113:$S$136)</f>
        <v>5114033.2551948885</v>
      </c>
      <c r="U113" s="6">
        <f t="shared" si="51"/>
        <v>1.9525009908842499</v>
      </c>
    </row>
    <row r="114" spans="1:21">
      <c r="A114" s="13">
        <v>100</v>
      </c>
      <c r="B114" s="22">
        <f>Absterbeordnung!B108</f>
        <v>594</v>
      </c>
      <c r="C114" s="15">
        <f t="shared" si="44"/>
        <v>0.13803296719774574</v>
      </c>
      <c r="D114" s="14">
        <f t="shared" si="45"/>
        <v>81.991582515460976</v>
      </c>
      <c r="E114" s="14">
        <f>SUM(D114:$D$127)</f>
        <v>191.47501907177201</v>
      </c>
      <c r="F114" s="16">
        <f t="shared" si="46"/>
        <v>2.3353009320885589</v>
      </c>
      <c r="G114" s="5"/>
      <c r="H114" s="14">
        <f t="shared" si="39"/>
        <v>594</v>
      </c>
      <c r="I114" s="15">
        <f t="shared" si="47"/>
        <v>0.13803296719774574</v>
      </c>
      <c r="J114" s="14">
        <f t="shared" si="48"/>
        <v>81.991582515460976</v>
      </c>
      <c r="K114" s="14">
        <f>SUM($J114:J$127)</f>
        <v>191.47501907177201</v>
      </c>
      <c r="L114" s="16">
        <f t="shared" si="49"/>
        <v>2.3353009320885589</v>
      </c>
      <c r="M114" s="16"/>
      <c r="N114" s="20">
        <v>100</v>
      </c>
      <c r="O114" s="6">
        <f t="shared" si="40"/>
        <v>110</v>
      </c>
      <c r="P114" s="6">
        <f t="shared" si="41"/>
        <v>594</v>
      </c>
      <c r="Q114" s="6">
        <f t="shared" si="42"/>
        <v>594</v>
      </c>
      <c r="R114" s="5">
        <f t="shared" si="43"/>
        <v>16352</v>
      </c>
      <c r="S114" s="5">
        <f t="shared" si="50"/>
        <v>1340726.3572928179</v>
      </c>
      <c r="T114" s="20">
        <f>SUM(S114:$S$136)</f>
        <v>2494811.4063604642</v>
      </c>
      <c r="U114" s="6">
        <f t="shared" si="51"/>
        <v>1.8607909009844217</v>
      </c>
    </row>
    <row r="115" spans="1:21">
      <c r="A115" s="13">
        <v>101</v>
      </c>
      <c r="B115" s="22">
        <f>Absterbeordnung!B109</f>
        <v>361</v>
      </c>
      <c r="C115" s="15">
        <f t="shared" si="44"/>
        <v>0.13532643842916248</v>
      </c>
      <c r="D115" s="14">
        <f t="shared" si="45"/>
        <v>48.852844272927655</v>
      </c>
      <c r="E115" s="14">
        <f>SUM(D115:$D$127)</f>
        <v>109.48343655631098</v>
      </c>
      <c r="F115" s="16">
        <f t="shared" si="46"/>
        <v>2.2410862291795453</v>
      </c>
      <c r="G115" s="5"/>
      <c r="H115" s="14">
        <f t="shared" si="39"/>
        <v>361</v>
      </c>
      <c r="I115" s="15">
        <f t="shared" si="47"/>
        <v>0.13532643842916248</v>
      </c>
      <c r="J115" s="14">
        <f t="shared" si="48"/>
        <v>48.852844272927655</v>
      </c>
      <c r="K115" s="14">
        <f>SUM($J115:J$127)</f>
        <v>109.48343655631098</v>
      </c>
      <c r="L115" s="16">
        <f t="shared" si="49"/>
        <v>2.2410862291795453</v>
      </c>
      <c r="M115" s="16"/>
      <c r="N115" s="20">
        <v>101</v>
      </c>
      <c r="O115" s="6">
        <f t="shared" si="40"/>
        <v>111</v>
      </c>
      <c r="P115" s="6">
        <f t="shared" si="41"/>
        <v>361</v>
      </c>
      <c r="Q115" s="6">
        <f t="shared" si="42"/>
        <v>361</v>
      </c>
      <c r="R115" s="5">
        <f t="shared" si="43"/>
        <v>13287</v>
      </c>
      <c r="S115" s="5">
        <f t="shared" si="50"/>
        <v>649107.74185438978</v>
      </c>
      <c r="T115" s="20">
        <f>SUM(S115:$S$136)</f>
        <v>1154085.0490676467</v>
      </c>
      <c r="U115" s="6">
        <f t="shared" si="51"/>
        <v>1.7779560690042353</v>
      </c>
    </row>
    <row r="116" spans="1:21">
      <c r="A116" s="21">
        <v>102</v>
      </c>
      <c r="B116" s="22">
        <f>Absterbeordnung!B110</f>
        <v>212</v>
      </c>
      <c r="C116" s="15">
        <f t="shared" si="44"/>
        <v>0.13267297885212007</v>
      </c>
      <c r="D116" s="14">
        <f t="shared" si="45"/>
        <v>28.126671516649456</v>
      </c>
      <c r="E116" s="14">
        <f>SUM(D116:$D$127)</f>
        <v>60.630592283383336</v>
      </c>
      <c r="F116" s="16">
        <f t="shared" si="46"/>
        <v>2.1556262797570387</v>
      </c>
      <c r="G116" s="5"/>
      <c r="H116" s="14">
        <f t="shared" si="39"/>
        <v>212</v>
      </c>
      <c r="I116" s="15">
        <f t="shared" si="47"/>
        <v>0.13267297885212007</v>
      </c>
      <c r="J116" s="14">
        <f t="shared" si="48"/>
        <v>28.126671516649456</v>
      </c>
      <c r="K116" s="14">
        <f>SUM($J116:J$127)</f>
        <v>60.630592283383336</v>
      </c>
      <c r="L116" s="16">
        <f t="shared" si="49"/>
        <v>2.1556262797570387</v>
      </c>
      <c r="M116" s="16"/>
      <c r="N116" s="6">
        <v>102</v>
      </c>
      <c r="O116" s="6">
        <f t="shared" si="40"/>
        <v>112</v>
      </c>
      <c r="P116" s="6">
        <f t="shared" si="41"/>
        <v>212</v>
      </c>
      <c r="Q116" s="6">
        <f t="shared" si="42"/>
        <v>212</v>
      </c>
      <c r="R116" s="5">
        <f t="shared" si="43"/>
        <v>10539</v>
      </c>
      <c r="S116" s="5">
        <f t="shared" si="50"/>
        <v>296426.9911139686</v>
      </c>
      <c r="T116" s="20">
        <f>SUM(S116:$S$136)</f>
        <v>504977.30721325678</v>
      </c>
      <c r="U116" s="6">
        <f t="shared" si="51"/>
        <v>1.703546985770624</v>
      </c>
    </row>
    <row r="117" spans="1:21">
      <c r="A117" s="21">
        <v>103</v>
      </c>
      <c r="B117" s="22">
        <f>Absterbeordnung!B111</f>
        <v>120</v>
      </c>
      <c r="C117" s="15">
        <f t="shared" si="44"/>
        <v>0.13007154789423539</v>
      </c>
      <c r="D117" s="14">
        <f t="shared" si="45"/>
        <v>15.608585747308247</v>
      </c>
      <c r="E117" s="14">
        <f>SUM(D117:$D$127)</f>
        <v>32.503920766733877</v>
      </c>
      <c r="F117" s="16">
        <f t="shared" si="46"/>
        <v>2.0824385561221832</v>
      </c>
      <c r="G117" s="5"/>
      <c r="H117" s="14">
        <f t="shared" si="39"/>
        <v>120</v>
      </c>
      <c r="I117" s="15">
        <f t="shared" si="47"/>
        <v>0.13007154789423539</v>
      </c>
      <c r="J117" s="14">
        <f t="shared" si="48"/>
        <v>15.608585747308247</v>
      </c>
      <c r="K117" s="14">
        <f>SUM($J117:J$127)</f>
        <v>32.503920766733877</v>
      </c>
      <c r="L117" s="16">
        <f t="shared" si="49"/>
        <v>2.0824385561221832</v>
      </c>
      <c r="M117" s="16"/>
      <c r="N117" s="6">
        <v>103</v>
      </c>
      <c r="O117" s="6">
        <f t="shared" si="40"/>
        <v>113</v>
      </c>
      <c r="P117" s="6">
        <f t="shared" si="41"/>
        <v>120</v>
      </c>
      <c r="Q117" s="6">
        <f t="shared" si="42"/>
        <v>120</v>
      </c>
      <c r="R117" s="5">
        <f t="shared" si="43"/>
        <v>8145</v>
      </c>
      <c r="S117" s="5">
        <f t="shared" si="50"/>
        <v>127131.93091182566</v>
      </c>
      <c r="T117" s="20">
        <f>SUM(S117:$S$136)</f>
        <v>208550.31609928817</v>
      </c>
      <c r="U117" s="6">
        <f t="shared" si="51"/>
        <v>1.6404243576220949</v>
      </c>
    </row>
    <row r="118" spans="1:21">
      <c r="A118" s="21">
        <v>104</v>
      </c>
      <c r="B118" s="22">
        <f>Absterbeordnung!B112</f>
        <v>66</v>
      </c>
      <c r="C118" s="15">
        <f t="shared" si="44"/>
        <v>0.12752112538650526</v>
      </c>
      <c r="D118" s="14">
        <f t="shared" si="45"/>
        <v>8.4163942755093473</v>
      </c>
      <c r="E118" s="14">
        <f>SUM(D118:$D$127)</f>
        <v>16.895335019425634</v>
      </c>
      <c r="F118" s="16">
        <f t="shared" si="46"/>
        <v>2.0074315040811408</v>
      </c>
      <c r="G118" s="5"/>
      <c r="H118" s="14">
        <f t="shared" si="39"/>
        <v>66</v>
      </c>
      <c r="I118" s="15">
        <f t="shared" si="47"/>
        <v>0.12752112538650526</v>
      </c>
      <c r="J118" s="14">
        <f t="shared" si="48"/>
        <v>8.4163942755093473</v>
      </c>
      <c r="K118" s="14">
        <f>SUM($J118:J$127)</f>
        <v>16.895335019425634</v>
      </c>
      <c r="L118" s="16">
        <f t="shared" si="49"/>
        <v>2.0074315040811408</v>
      </c>
      <c r="M118" s="16"/>
      <c r="N118" s="6">
        <v>104</v>
      </c>
      <c r="O118" s="6">
        <f t="shared" si="40"/>
        <v>114</v>
      </c>
      <c r="P118" s="6">
        <f t="shared" si="41"/>
        <v>66</v>
      </c>
      <c r="Q118" s="6">
        <f t="shared" si="42"/>
        <v>66</v>
      </c>
      <c r="R118" s="5">
        <f t="shared" si="43"/>
        <v>6123</v>
      </c>
      <c r="S118" s="5">
        <f t="shared" si="50"/>
        <v>51533.582148943729</v>
      </c>
      <c r="T118" s="20">
        <f>SUM(S118:$S$136)</f>
        <v>81418.385187462496</v>
      </c>
      <c r="U118" s="6">
        <f t="shared" si="51"/>
        <v>1.579909290065358</v>
      </c>
    </row>
    <row r="119" spans="1:21">
      <c r="A119" s="21">
        <v>105</v>
      </c>
      <c r="B119" s="22">
        <f>Absterbeordnung!B113</f>
        <v>35</v>
      </c>
      <c r="C119" s="15">
        <f t="shared" si="44"/>
        <v>0.12502071116324046</v>
      </c>
      <c r="D119" s="14">
        <f t="shared" si="45"/>
        <v>4.3757248907134159</v>
      </c>
      <c r="E119" s="14">
        <f>SUM(D119:$D$127)</f>
        <v>8.4789407439162847</v>
      </c>
      <c r="F119" s="16">
        <f t="shared" si="46"/>
        <v>1.9377225387069257</v>
      </c>
      <c r="G119" s="5"/>
      <c r="H119" s="14">
        <f t="shared" si="39"/>
        <v>35</v>
      </c>
      <c r="I119" s="15">
        <f t="shared" si="47"/>
        <v>0.12502071116324046</v>
      </c>
      <c r="J119" s="14">
        <f t="shared" si="48"/>
        <v>4.3757248907134159</v>
      </c>
      <c r="K119" s="14">
        <f>SUM($J119:J$127)</f>
        <v>8.4789407439162847</v>
      </c>
      <c r="L119" s="16">
        <f t="shared" si="49"/>
        <v>1.9377225387069257</v>
      </c>
      <c r="M119" s="16"/>
      <c r="N119" s="6">
        <v>105</v>
      </c>
      <c r="O119" s="6">
        <f t="shared" si="40"/>
        <v>115</v>
      </c>
      <c r="P119" s="6">
        <f t="shared" si="41"/>
        <v>35</v>
      </c>
      <c r="Q119" s="6">
        <f t="shared" si="42"/>
        <v>35</v>
      </c>
      <c r="R119" s="5">
        <f t="shared" si="43"/>
        <v>4471</v>
      </c>
      <c r="S119" s="5">
        <f t="shared" si="50"/>
        <v>19563.865986379682</v>
      </c>
      <c r="T119" s="20">
        <f>SUM(S119:$S$136)</f>
        <v>29884.803038518774</v>
      </c>
      <c r="U119" s="6">
        <f t="shared" si="51"/>
        <v>1.5275509993436116</v>
      </c>
    </row>
    <row r="120" spans="1:21">
      <c r="A120" s="21">
        <v>106</v>
      </c>
      <c r="B120" s="22">
        <f>Absterbeordnung!B114</f>
        <v>18</v>
      </c>
      <c r="C120" s="15">
        <f t="shared" si="44"/>
        <v>0.12256932466984359</v>
      </c>
      <c r="D120" s="14">
        <f t="shared" si="45"/>
        <v>2.2062478440571844</v>
      </c>
      <c r="E120" s="14">
        <f>SUM(D120:$D$127)</f>
        <v>4.1032158532028697</v>
      </c>
      <c r="F120" s="16">
        <f t="shared" si="46"/>
        <v>1.8598163684354028</v>
      </c>
      <c r="G120" s="5"/>
      <c r="H120" s="14">
        <f t="shared" si="39"/>
        <v>18</v>
      </c>
      <c r="I120" s="15">
        <f t="shared" si="47"/>
        <v>0.12256932466984359</v>
      </c>
      <c r="J120" s="14">
        <f t="shared" si="48"/>
        <v>2.2062478440571844</v>
      </c>
      <c r="K120" s="14">
        <f>SUM($J120:J$127)</f>
        <v>4.1032158532028697</v>
      </c>
      <c r="L120" s="16">
        <f t="shared" si="49"/>
        <v>1.8598163684354028</v>
      </c>
      <c r="M120" s="16"/>
      <c r="N120" s="6">
        <v>106</v>
      </c>
      <c r="O120" s="6">
        <f t="shared" si="40"/>
        <v>116</v>
      </c>
      <c r="P120" s="6">
        <f t="shared" si="41"/>
        <v>18</v>
      </c>
      <c r="Q120" s="6">
        <f t="shared" si="42"/>
        <v>18</v>
      </c>
      <c r="R120" s="5">
        <f t="shared" si="43"/>
        <v>3169</v>
      </c>
      <c r="S120" s="5">
        <f t="shared" si="50"/>
        <v>6991.5994178172177</v>
      </c>
      <c r="T120" s="20">
        <f>SUM(S120:$S$136)</f>
        <v>10320.937052139092</v>
      </c>
      <c r="U120" s="6">
        <f t="shared" si="51"/>
        <v>1.4761911310075164</v>
      </c>
    </row>
    <row r="121" spans="1:21">
      <c r="A121" s="21">
        <v>107</v>
      </c>
      <c r="B121" s="22">
        <f>Absterbeordnung!B115</f>
        <v>9</v>
      </c>
      <c r="C121" s="15">
        <f t="shared" si="44"/>
        <v>0.12016600457827803</v>
      </c>
      <c r="D121" s="14">
        <f t="shared" si="45"/>
        <v>1.0814940412045022</v>
      </c>
      <c r="E121" s="14">
        <f>SUM(D121:$D$127)</f>
        <v>1.8969680091456853</v>
      </c>
      <c r="F121" s="16">
        <f t="shared" si="46"/>
        <v>1.7540253916082218</v>
      </c>
      <c r="G121" s="5"/>
      <c r="H121" s="14">
        <f t="shared" si="39"/>
        <v>9</v>
      </c>
      <c r="I121" s="15">
        <f t="shared" si="47"/>
        <v>0.12016600457827803</v>
      </c>
      <c r="J121" s="14">
        <f t="shared" si="48"/>
        <v>1.0814940412045022</v>
      </c>
      <c r="K121" s="14">
        <f>SUM($J121:J$127)</f>
        <v>1.8969680091456853</v>
      </c>
      <c r="L121" s="16">
        <f t="shared" si="49"/>
        <v>1.7540253916082218</v>
      </c>
      <c r="M121" s="16"/>
      <c r="N121" s="6">
        <v>107</v>
      </c>
      <c r="O121" s="6">
        <f t="shared" si="40"/>
        <v>117</v>
      </c>
      <c r="P121" s="6">
        <f t="shared" si="41"/>
        <v>9</v>
      </c>
      <c r="Q121" s="6">
        <f t="shared" si="42"/>
        <v>9</v>
      </c>
      <c r="R121" s="5">
        <f t="shared" si="43"/>
        <v>2180</v>
      </c>
      <c r="S121" s="5">
        <f t="shared" si="50"/>
        <v>2357.6570098258148</v>
      </c>
      <c r="T121" s="20">
        <f>SUM(S121:$S$136)</f>
        <v>3329.3376343218738</v>
      </c>
      <c r="U121" s="6">
        <f t="shared" si="51"/>
        <v>1.412138245913831</v>
      </c>
    </row>
    <row r="122" spans="1:21">
      <c r="A122" s="21">
        <v>108</v>
      </c>
      <c r="B122" s="22">
        <f>Absterbeordnung!B116</f>
        <v>4</v>
      </c>
      <c r="C122" s="15">
        <f t="shared" si="44"/>
        <v>0.11780980841007649</v>
      </c>
      <c r="D122" s="14">
        <f t="shared" si="45"/>
        <v>0.47123923364030595</v>
      </c>
      <c r="E122" s="14">
        <f>SUM(D122:$D$127)</f>
        <v>0.8154739679411831</v>
      </c>
      <c r="F122" s="16">
        <f t="shared" si="46"/>
        <v>1.7304882737408691</v>
      </c>
      <c r="G122" s="5"/>
      <c r="H122" s="14">
        <f t="shared" si="39"/>
        <v>4</v>
      </c>
      <c r="I122" s="15">
        <f t="shared" si="47"/>
        <v>0.11780980841007649</v>
      </c>
      <c r="J122" s="14">
        <f t="shared" si="48"/>
        <v>0.47123923364030595</v>
      </c>
      <c r="K122" s="14">
        <f>SUM($J122:J$127)</f>
        <v>0.8154739679411831</v>
      </c>
      <c r="L122" s="16">
        <f t="shared" si="49"/>
        <v>1.7304882737408691</v>
      </c>
      <c r="M122" s="16"/>
      <c r="N122" s="6">
        <v>108</v>
      </c>
      <c r="O122" s="6">
        <f t="shared" si="40"/>
        <v>118</v>
      </c>
      <c r="P122" s="6">
        <f t="shared" si="41"/>
        <v>4</v>
      </c>
      <c r="Q122" s="6">
        <f t="shared" si="42"/>
        <v>4</v>
      </c>
      <c r="R122" s="5">
        <f t="shared" si="43"/>
        <v>1456</v>
      </c>
      <c r="S122" s="5">
        <f t="shared" si="50"/>
        <v>686.1243241802855</v>
      </c>
      <c r="T122" s="20">
        <f>SUM(S122:$S$136)</f>
        <v>971.68062449605918</v>
      </c>
      <c r="U122" s="6">
        <f t="shared" si="51"/>
        <v>1.4161874025628352</v>
      </c>
    </row>
    <row r="123" spans="1:21">
      <c r="A123" s="21">
        <v>109</v>
      </c>
      <c r="B123" s="22">
        <f>Absterbeordnung!B117</f>
        <v>2</v>
      </c>
      <c r="C123" s="15">
        <f t="shared" si="44"/>
        <v>0.11549981216674166</v>
      </c>
      <c r="D123" s="14">
        <f t="shared" si="45"/>
        <v>0.23099962433348331</v>
      </c>
      <c r="E123" s="14">
        <f>SUM(D123:$D$127)</f>
        <v>0.34423473430087709</v>
      </c>
      <c r="F123" s="16">
        <f t="shared" si="46"/>
        <v>1.4901960784313726</v>
      </c>
      <c r="G123" s="5"/>
      <c r="H123" s="14">
        <f t="shared" si="39"/>
        <v>2</v>
      </c>
      <c r="I123" s="15">
        <f t="shared" si="47"/>
        <v>0.11549981216674166</v>
      </c>
      <c r="J123" s="14">
        <f t="shared" si="48"/>
        <v>0.23099962433348331</v>
      </c>
      <c r="K123" s="14">
        <f>SUM($J123:J$127)</f>
        <v>0.34423473430087709</v>
      </c>
      <c r="L123" s="16">
        <f t="shared" si="49"/>
        <v>1.4901960784313726</v>
      </c>
      <c r="M123" s="16"/>
      <c r="N123" s="6">
        <v>109</v>
      </c>
      <c r="O123" s="6">
        <f t="shared" si="40"/>
        <v>119</v>
      </c>
      <c r="P123" s="6">
        <f t="shared" si="41"/>
        <v>2</v>
      </c>
      <c r="Q123" s="6">
        <f t="shared" si="42"/>
        <v>2</v>
      </c>
      <c r="R123" s="5">
        <f t="shared" si="43"/>
        <v>945</v>
      </c>
      <c r="S123" s="5">
        <f t="shared" si="50"/>
        <v>218.29464499514174</v>
      </c>
      <c r="T123" s="20">
        <f>SUM(S123:$S$136)</f>
        <v>285.55630031577363</v>
      </c>
      <c r="U123" s="6">
        <f t="shared" si="51"/>
        <v>1.3081232492997199</v>
      </c>
    </row>
    <row r="124" spans="1:21">
      <c r="A124" s="21">
        <v>110</v>
      </c>
      <c r="B124" s="22">
        <f>Absterbeordnung!B118</f>
        <v>1</v>
      </c>
      <c r="C124" s="15">
        <f t="shared" si="44"/>
        <v>0.11323510996739378</v>
      </c>
      <c r="D124" s="14">
        <f t="shared" si="45"/>
        <v>0.11323510996739378</v>
      </c>
      <c r="E124" s="14">
        <f>SUM(D124:$D$127)</f>
        <v>0.11323510996739378</v>
      </c>
      <c r="F124" s="16">
        <f t="shared" si="46"/>
        <v>1</v>
      </c>
      <c r="G124" s="5"/>
      <c r="H124" s="14">
        <f t="shared" si="39"/>
        <v>1</v>
      </c>
      <c r="I124" s="15">
        <f t="shared" si="47"/>
        <v>0.11323510996739378</v>
      </c>
      <c r="J124" s="14">
        <f t="shared" si="48"/>
        <v>0.11323510996739378</v>
      </c>
      <c r="K124" s="14">
        <f>SUM($J124:J$127)</f>
        <v>0.11323510996739378</v>
      </c>
      <c r="L124" s="16">
        <f t="shared" si="49"/>
        <v>1</v>
      </c>
      <c r="M124" s="16"/>
      <c r="N124" s="6">
        <v>110</v>
      </c>
      <c r="O124" s="6">
        <f t="shared" si="40"/>
        <v>120</v>
      </c>
      <c r="P124" s="6">
        <f t="shared" si="41"/>
        <v>1</v>
      </c>
      <c r="Q124" s="6">
        <f t="shared" si="42"/>
        <v>1</v>
      </c>
      <c r="R124" s="5">
        <f t="shared" si="43"/>
        <v>594</v>
      </c>
      <c r="S124" s="5">
        <f t="shared" si="50"/>
        <v>67.261655320631903</v>
      </c>
      <c r="T124" s="20">
        <f>SUM(S124:$S$136)</f>
        <v>67.261655320631903</v>
      </c>
      <c r="U124" s="6">
        <f t="shared" si="51"/>
        <v>1</v>
      </c>
    </row>
    <row r="125" spans="1:21">
      <c r="A125" s="21">
        <v>111</v>
      </c>
      <c r="B125" s="22">
        <f>Absterbeordnung!B119</f>
        <v>0</v>
      </c>
      <c r="C125" s="15">
        <f t="shared" si="44"/>
        <v>0.11101481369352335</v>
      </c>
      <c r="D125" s="14">
        <f t="shared" si="45"/>
        <v>0</v>
      </c>
      <c r="E125" s="14">
        <f>SUM(D125:$D$127)</f>
        <v>0</v>
      </c>
      <c r="F125" s="16" t="e">
        <f t="shared" si="46"/>
        <v>#DIV/0!</v>
      </c>
      <c r="G125" s="25"/>
      <c r="H125" s="14">
        <f t="shared" si="39"/>
        <v>0</v>
      </c>
      <c r="I125" s="15">
        <f t="shared" si="47"/>
        <v>0.11101481369352335</v>
      </c>
      <c r="J125" s="14">
        <f t="shared" si="48"/>
        <v>0</v>
      </c>
      <c r="K125" s="14">
        <f>SUM($J125:J$127)</f>
        <v>0</v>
      </c>
      <c r="L125" s="16" t="e">
        <f t="shared" si="49"/>
        <v>#DIV/0!</v>
      </c>
      <c r="M125" s="16"/>
      <c r="N125" s="6">
        <v>111</v>
      </c>
      <c r="O125" s="6">
        <f t="shared" si="40"/>
        <v>121</v>
      </c>
      <c r="P125" s="6">
        <f t="shared" si="41"/>
        <v>0</v>
      </c>
      <c r="Q125" s="6">
        <f t="shared" si="42"/>
        <v>0</v>
      </c>
      <c r="R125" s="5">
        <f t="shared" si="43"/>
        <v>361</v>
      </c>
      <c r="S125" s="5">
        <f t="shared" si="50"/>
        <v>0</v>
      </c>
      <c r="T125" s="20">
        <f>SUM(S125:$S$136)</f>
        <v>0</v>
      </c>
      <c r="U125" s="6" t="e">
        <f t="shared" si="51"/>
        <v>#DIV/0!</v>
      </c>
    </row>
    <row r="126" spans="1:21">
      <c r="A126" s="21">
        <v>112</v>
      </c>
      <c r="B126" s="22">
        <f>Absterbeordnung!B120</f>
        <v>0</v>
      </c>
      <c r="C126" s="15">
        <f t="shared" si="44"/>
        <v>0.10883805264070914</v>
      </c>
      <c r="D126" s="14">
        <f t="shared" si="45"/>
        <v>0</v>
      </c>
      <c r="E126" s="14">
        <f>SUM(D126:$D$127)</f>
        <v>0</v>
      </c>
      <c r="F126" s="16" t="e">
        <f t="shared" si="46"/>
        <v>#DIV/0!</v>
      </c>
      <c r="G126" s="5"/>
      <c r="H126" s="14">
        <f t="shared" si="39"/>
        <v>0</v>
      </c>
      <c r="I126" s="15">
        <f t="shared" si="47"/>
        <v>0.10883805264070914</v>
      </c>
      <c r="J126" s="14">
        <f t="shared" si="48"/>
        <v>0</v>
      </c>
      <c r="K126" s="14">
        <f>SUM($J126:J$127)</f>
        <v>0</v>
      </c>
      <c r="L126" s="16" t="e">
        <f t="shared" si="49"/>
        <v>#DIV/0!</v>
      </c>
      <c r="M126" s="16"/>
      <c r="N126" s="6">
        <v>112</v>
      </c>
      <c r="O126" s="6">
        <f t="shared" si="40"/>
        <v>122</v>
      </c>
      <c r="P126" s="6">
        <f t="shared" si="41"/>
        <v>0</v>
      </c>
      <c r="Q126" s="6">
        <f t="shared" si="42"/>
        <v>0</v>
      </c>
      <c r="R126" s="5">
        <f t="shared" si="43"/>
        <v>212</v>
      </c>
      <c r="S126" s="5">
        <f t="shared" si="50"/>
        <v>0</v>
      </c>
      <c r="T126" s="20">
        <f>SUM(S126:$S$136)</f>
        <v>0</v>
      </c>
      <c r="U126" s="6" t="e">
        <f t="shared" si="51"/>
        <v>#DIV/0!</v>
      </c>
    </row>
    <row r="127" spans="1:21">
      <c r="A127" s="26">
        <v>113</v>
      </c>
      <c r="B127" s="22">
        <f>Absterbeordnung!B121</f>
        <v>0</v>
      </c>
      <c r="C127" s="15">
        <f t="shared" si="44"/>
        <v>0.10670397317716583</v>
      </c>
      <c r="D127" s="14">
        <f t="shared" si="45"/>
        <v>0</v>
      </c>
      <c r="E127" s="14">
        <f>SUM(D127:$D$127)</f>
        <v>0</v>
      </c>
      <c r="F127" s="16" t="e">
        <f t="shared" si="46"/>
        <v>#DIV/0!</v>
      </c>
      <c r="G127" s="27"/>
      <c r="H127" s="14">
        <f t="shared" si="39"/>
        <v>0</v>
      </c>
      <c r="I127" s="15">
        <f t="shared" si="47"/>
        <v>0.10670397317716583</v>
      </c>
      <c r="J127" s="14">
        <f t="shared" si="48"/>
        <v>0</v>
      </c>
      <c r="K127" s="14">
        <f>SUM($J127:J$127)</f>
        <v>0</v>
      </c>
      <c r="L127" s="16" t="e">
        <f t="shared" si="49"/>
        <v>#DIV/0!</v>
      </c>
      <c r="M127" s="16"/>
      <c r="N127" s="28">
        <v>113</v>
      </c>
      <c r="O127" s="6">
        <f t="shared" si="40"/>
        <v>123</v>
      </c>
      <c r="P127" s="6">
        <f t="shared" si="41"/>
        <v>0</v>
      </c>
      <c r="Q127" s="6">
        <f t="shared" si="42"/>
        <v>0</v>
      </c>
      <c r="R127" s="5">
        <f t="shared" si="43"/>
        <v>120</v>
      </c>
      <c r="S127" s="5">
        <f t="shared" si="50"/>
        <v>0</v>
      </c>
      <c r="T127" s="20">
        <f>SUM(S127:$S$136)</f>
        <v>0</v>
      </c>
      <c r="U127" s="6" t="e">
        <f t="shared" si="51"/>
        <v>#DIV/0!</v>
      </c>
    </row>
    <row r="128" spans="1:21">
      <c r="A128" s="26">
        <v>114</v>
      </c>
      <c r="B128" s="22">
        <f>Absterbeordnung!B122</f>
        <v>0</v>
      </c>
      <c r="C128" s="15">
        <f t="shared" si="44"/>
        <v>0.10461173840898609</v>
      </c>
      <c r="D128" s="14">
        <f t="shared" si="45"/>
        <v>0</v>
      </c>
      <c r="E128" s="14">
        <f>SUM(D$127:$D128)</f>
        <v>0</v>
      </c>
      <c r="F128" s="16" t="e">
        <f t="shared" si="46"/>
        <v>#DIV/0!</v>
      </c>
      <c r="G128" s="27"/>
      <c r="H128" s="14">
        <f t="shared" si="39"/>
        <v>0</v>
      </c>
      <c r="I128" s="15">
        <f t="shared" si="47"/>
        <v>0.10461173840898609</v>
      </c>
      <c r="J128" s="14">
        <f t="shared" si="48"/>
        <v>0</v>
      </c>
      <c r="K128" s="14">
        <f>SUM($J$127:J128)</f>
        <v>0</v>
      </c>
      <c r="L128" s="16" t="e">
        <f t="shared" si="49"/>
        <v>#DIV/0!</v>
      </c>
      <c r="M128" s="16"/>
      <c r="N128" s="6">
        <v>114</v>
      </c>
      <c r="O128" s="6">
        <f t="shared" si="40"/>
        <v>124</v>
      </c>
      <c r="P128" s="6">
        <f t="shared" si="41"/>
        <v>0</v>
      </c>
      <c r="Q128" s="6">
        <f t="shared" si="42"/>
        <v>0</v>
      </c>
      <c r="R128" s="5">
        <f t="shared" si="43"/>
        <v>66</v>
      </c>
      <c r="S128" s="5">
        <f t="shared" si="50"/>
        <v>0</v>
      </c>
      <c r="T128" s="20">
        <f>SUM(S128:$S$136)</f>
        <v>0</v>
      </c>
      <c r="U128" s="6" t="e">
        <f t="shared" si="51"/>
        <v>#DIV/0!</v>
      </c>
    </row>
    <row r="129" spans="1:21">
      <c r="A129" s="26">
        <v>115</v>
      </c>
      <c r="B129" s="22">
        <f>Absterbeordnung!B123</f>
        <v>0</v>
      </c>
      <c r="C129" s="15">
        <f t="shared" si="44"/>
        <v>0.10256052785194716</v>
      </c>
      <c r="D129" s="14">
        <f t="shared" si="45"/>
        <v>0</v>
      </c>
      <c r="E129" s="14">
        <f>SUM(D$127:$D129)</f>
        <v>0</v>
      </c>
      <c r="F129" s="16" t="e">
        <f t="shared" si="46"/>
        <v>#DIV/0!</v>
      </c>
      <c r="G129" s="27"/>
      <c r="H129" s="14">
        <f t="shared" si="39"/>
        <v>0</v>
      </c>
      <c r="I129" s="15">
        <f t="shared" si="47"/>
        <v>0.10256052785194716</v>
      </c>
      <c r="J129" s="14">
        <f t="shared" si="48"/>
        <v>0</v>
      </c>
      <c r="K129" s="14">
        <f>SUM($J$127:J129)</f>
        <v>0</v>
      </c>
      <c r="L129" s="16" t="e">
        <f t="shared" si="49"/>
        <v>#DIV/0!</v>
      </c>
      <c r="M129" s="16"/>
      <c r="N129" s="6">
        <v>115</v>
      </c>
      <c r="O129" s="6">
        <f t="shared" si="40"/>
        <v>125</v>
      </c>
      <c r="P129" s="6">
        <f t="shared" si="41"/>
        <v>0</v>
      </c>
      <c r="Q129" s="6">
        <f t="shared" si="42"/>
        <v>0</v>
      </c>
      <c r="R129" s="5">
        <f t="shared" si="43"/>
        <v>35</v>
      </c>
      <c r="S129" s="5">
        <f t="shared" si="50"/>
        <v>0</v>
      </c>
      <c r="T129" s="20">
        <f>SUM(S129:$S$136)</f>
        <v>0</v>
      </c>
      <c r="U129" s="6" t="e">
        <f t="shared" si="51"/>
        <v>#DIV/0!</v>
      </c>
    </row>
    <row r="130" spans="1:21">
      <c r="A130" s="26">
        <v>116</v>
      </c>
      <c r="B130" s="22">
        <f>Absterbeordnung!B124</f>
        <v>0</v>
      </c>
      <c r="C130" s="15">
        <f t="shared" si="44"/>
        <v>0.1005495371097521</v>
      </c>
      <c r="D130" s="14">
        <f t="shared" si="45"/>
        <v>0</v>
      </c>
      <c r="E130" s="14">
        <f>SUM(D$127:$D130)</f>
        <v>0</v>
      </c>
      <c r="F130" s="16" t="e">
        <f t="shared" si="46"/>
        <v>#DIV/0!</v>
      </c>
      <c r="G130" s="27"/>
      <c r="H130" s="14">
        <f t="shared" si="39"/>
        <v>0</v>
      </c>
      <c r="I130" s="15">
        <f t="shared" si="47"/>
        <v>0.1005495371097521</v>
      </c>
      <c r="J130" s="14">
        <f t="shared" si="48"/>
        <v>0</v>
      </c>
      <c r="K130" s="14">
        <f>SUM($J$127:J130)</f>
        <v>0</v>
      </c>
      <c r="L130" s="16" t="e">
        <f t="shared" si="49"/>
        <v>#DIV/0!</v>
      </c>
      <c r="M130" s="16"/>
      <c r="N130" s="28">
        <v>116</v>
      </c>
      <c r="O130" s="6">
        <f t="shared" si="40"/>
        <v>126</v>
      </c>
      <c r="P130" s="6">
        <f t="shared" si="41"/>
        <v>0</v>
      </c>
      <c r="Q130" s="6">
        <f t="shared" si="42"/>
        <v>0</v>
      </c>
      <c r="R130" s="5">
        <f t="shared" si="43"/>
        <v>18</v>
      </c>
      <c r="S130" s="5">
        <f t="shared" si="50"/>
        <v>0</v>
      </c>
      <c r="T130" s="20">
        <f>SUM(S130:$S$136)</f>
        <v>0</v>
      </c>
      <c r="U130" s="6" t="e">
        <f t="shared" si="51"/>
        <v>#DIV/0!</v>
      </c>
    </row>
    <row r="131" spans="1:21">
      <c r="A131" s="26">
        <v>117</v>
      </c>
      <c r="B131" s="22">
        <f>Absterbeordnung!B125</f>
        <v>0</v>
      </c>
      <c r="C131" s="15">
        <f t="shared" si="44"/>
        <v>9.8577977558580526E-2</v>
      </c>
      <c r="D131" s="14">
        <f t="shared" si="45"/>
        <v>0</v>
      </c>
      <c r="E131" s="14">
        <f>SUM(D$127:$D131)</f>
        <v>0</v>
      </c>
      <c r="F131" s="16" t="e">
        <f t="shared" si="46"/>
        <v>#DIV/0!</v>
      </c>
      <c r="G131" s="27"/>
      <c r="H131" s="14">
        <f t="shared" si="39"/>
        <v>0</v>
      </c>
      <c r="I131" s="15">
        <f t="shared" si="47"/>
        <v>9.8577977558580526E-2</v>
      </c>
      <c r="J131" s="14">
        <f t="shared" si="48"/>
        <v>0</v>
      </c>
      <c r="K131" s="14">
        <f>SUM($J$127:J131)</f>
        <v>0</v>
      </c>
      <c r="L131" s="16" t="e">
        <f t="shared" si="49"/>
        <v>#DIV/0!</v>
      </c>
      <c r="M131" s="16"/>
      <c r="N131" s="6">
        <v>117</v>
      </c>
      <c r="O131" s="6">
        <f t="shared" si="40"/>
        <v>127</v>
      </c>
      <c r="P131" s="6">
        <f t="shared" si="41"/>
        <v>0</v>
      </c>
      <c r="Q131" s="6">
        <f t="shared" si="42"/>
        <v>0</v>
      </c>
      <c r="R131" s="5">
        <f t="shared" si="43"/>
        <v>9</v>
      </c>
      <c r="S131" s="5">
        <f t="shared" si="50"/>
        <v>0</v>
      </c>
      <c r="T131" s="20">
        <f>SUM(S131:$S$136)</f>
        <v>0</v>
      </c>
      <c r="U131" s="6" t="e">
        <f t="shared" si="51"/>
        <v>#DIV/0!</v>
      </c>
    </row>
    <row r="132" spans="1:21">
      <c r="A132" s="26">
        <v>118</v>
      </c>
      <c r="B132" s="22">
        <f>Absterbeordnung!B126</f>
        <v>0</v>
      </c>
      <c r="C132" s="15">
        <f t="shared" si="44"/>
        <v>9.6645076037824032E-2</v>
      </c>
      <c r="D132" s="14">
        <f t="shared" si="45"/>
        <v>0</v>
      </c>
      <c r="E132" s="14">
        <f>SUM(D$127:$D132)</f>
        <v>0</v>
      </c>
      <c r="F132" s="16" t="e">
        <f t="shared" si="46"/>
        <v>#DIV/0!</v>
      </c>
      <c r="G132" s="27"/>
      <c r="H132" s="14">
        <f t="shared" si="39"/>
        <v>0</v>
      </c>
      <c r="I132" s="15">
        <f t="shared" si="47"/>
        <v>9.6645076037824032E-2</v>
      </c>
      <c r="J132" s="14">
        <f t="shared" si="48"/>
        <v>0</v>
      </c>
      <c r="K132" s="14">
        <f>SUM($J$127:J132)</f>
        <v>0</v>
      </c>
      <c r="L132" s="16" t="e">
        <f t="shared" si="49"/>
        <v>#DIV/0!</v>
      </c>
      <c r="M132" s="16"/>
      <c r="N132" s="6">
        <v>118</v>
      </c>
      <c r="O132" s="6">
        <f t="shared" si="40"/>
        <v>128</v>
      </c>
      <c r="P132" s="6">
        <f t="shared" si="41"/>
        <v>0</v>
      </c>
      <c r="Q132" s="6">
        <f t="shared" si="42"/>
        <v>0</v>
      </c>
      <c r="R132" s="5">
        <f t="shared" si="43"/>
        <v>4</v>
      </c>
      <c r="S132" s="5">
        <f t="shared" si="50"/>
        <v>0</v>
      </c>
      <c r="T132" s="20">
        <f>SUM(S132:$S$136)</f>
        <v>0</v>
      </c>
      <c r="U132" s="6" t="e">
        <f t="shared" si="51"/>
        <v>#DIV/0!</v>
      </c>
    </row>
    <row r="133" spans="1:21">
      <c r="A133" s="26">
        <v>119</v>
      </c>
      <c r="B133" s="22">
        <f>Absterbeordnung!B127</f>
        <v>0</v>
      </c>
      <c r="C133" s="15">
        <f t="shared" si="44"/>
        <v>9.4750074546886331E-2</v>
      </c>
      <c r="D133" s="14">
        <f t="shared" si="45"/>
        <v>0</v>
      </c>
      <c r="E133" s="14">
        <f>SUM(D$127:$D133)</f>
        <v>0</v>
      </c>
      <c r="F133" s="16" t="e">
        <f t="shared" si="46"/>
        <v>#DIV/0!</v>
      </c>
      <c r="G133" s="27"/>
      <c r="H133" s="14">
        <f t="shared" si="39"/>
        <v>0</v>
      </c>
      <c r="I133" s="15">
        <f t="shared" si="47"/>
        <v>9.4750074546886331E-2</v>
      </c>
      <c r="J133" s="14">
        <f t="shared" si="48"/>
        <v>0</v>
      </c>
      <c r="K133" s="14">
        <f>SUM($J$127:J133)</f>
        <v>0</v>
      </c>
      <c r="L133" s="16" t="e">
        <f t="shared" si="49"/>
        <v>#DIV/0!</v>
      </c>
      <c r="M133" s="16"/>
      <c r="N133" s="28">
        <v>119</v>
      </c>
      <c r="O133" s="6">
        <f t="shared" si="40"/>
        <v>129</v>
      </c>
      <c r="P133" s="6">
        <f t="shared" si="41"/>
        <v>0</v>
      </c>
      <c r="Q133" s="6">
        <f t="shared" si="42"/>
        <v>0</v>
      </c>
      <c r="R133" s="5">
        <f t="shared" si="43"/>
        <v>2</v>
      </c>
      <c r="S133" s="5">
        <f t="shared" si="50"/>
        <v>0</v>
      </c>
      <c r="T133" s="20">
        <f>SUM(S133:$S$136)</f>
        <v>0</v>
      </c>
      <c r="U133" s="6" t="e">
        <f t="shared" si="51"/>
        <v>#DIV/0!</v>
      </c>
    </row>
    <row r="134" spans="1:21">
      <c r="A134" s="26">
        <v>120</v>
      </c>
      <c r="B134" s="22">
        <f>Absterbeordnung!B128</f>
        <v>0</v>
      </c>
      <c r="C134" s="15">
        <f t="shared" si="44"/>
        <v>9.2892229947927757E-2</v>
      </c>
      <c r="D134" s="14">
        <f t="shared" si="45"/>
        <v>0</v>
      </c>
      <c r="E134" s="14">
        <f>SUM(D$127:$D134)</f>
        <v>0</v>
      </c>
      <c r="F134" s="16" t="e">
        <f t="shared" si="46"/>
        <v>#DIV/0!</v>
      </c>
      <c r="G134" s="27"/>
      <c r="H134" s="14">
        <f t="shared" si="39"/>
        <v>0</v>
      </c>
      <c r="I134" s="15">
        <f t="shared" si="47"/>
        <v>9.2892229947927757E-2</v>
      </c>
      <c r="J134" s="14">
        <f t="shared" si="48"/>
        <v>0</v>
      </c>
      <c r="K134" s="14">
        <f>SUM($J$127:J134)</f>
        <v>0</v>
      </c>
      <c r="L134" s="16" t="e">
        <f t="shared" si="49"/>
        <v>#DIV/0!</v>
      </c>
      <c r="M134" s="16"/>
      <c r="N134" s="6">
        <v>120</v>
      </c>
      <c r="O134" s="6">
        <f t="shared" si="40"/>
        <v>130</v>
      </c>
      <c r="P134" s="6">
        <f t="shared" si="41"/>
        <v>0</v>
      </c>
      <c r="Q134" s="6">
        <f t="shared" si="42"/>
        <v>0</v>
      </c>
      <c r="R134" s="5">
        <f t="shared" si="43"/>
        <v>1</v>
      </c>
      <c r="S134" s="5">
        <f t="shared" si="50"/>
        <v>0</v>
      </c>
      <c r="T134" s="20">
        <f>SUM(S134:$S$136)</f>
        <v>0</v>
      </c>
      <c r="U134" s="6" t="e">
        <f t="shared" si="51"/>
        <v>#DIV/0!</v>
      </c>
    </row>
    <row r="135" spans="1:21">
      <c r="A135" s="26"/>
      <c r="B135" s="22">
        <f>Absterbeordnung!B129</f>
        <v>0</v>
      </c>
      <c r="C135" s="15">
        <f t="shared" si="44"/>
        <v>1</v>
      </c>
      <c r="D135" s="14">
        <f t="shared" si="45"/>
        <v>0</v>
      </c>
      <c r="E135" s="14">
        <f>SUM(D$127:$D135)</f>
        <v>0</v>
      </c>
      <c r="F135" s="16" t="e">
        <f t="shared" si="46"/>
        <v>#DIV/0!</v>
      </c>
      <c r="G135" s="27"/>
      <c r="H135" s="14">
        <f t="shared" si="39"/>
        <v>0</v>
      </c>
      <c r="I135" s="15">
        <f t="shared" si="47"/>
        <v>1</v>
      </c>
      <c r="J135" s="14">
        <f t="shared" si="48"/>
        <v>0</v>
      </c>
      <c r="K135" s="14">
        <f>SUM($J$127:J135)</f>
        <v>0</v>
      </c>
      <c r="L135" s="16" t="e">
        <f t="shared" si="49"/>
        <v>#DIV/0!</v>
      </c>
      <c r="M135" s="16"/>
      <c r="N135" s="6">
        <v>121</v>
      </c>
      <c r="O135" s="6">
        <f t="shared" si="40"/>
        <v>131</v>
      </c>
      <c r="P135" s="6">
        <f t="shared" si="41"/>
        <v>0</v>
      </c>
      <c r="Q135" s="6">
        <f t="shared" si="42"/>
        <v>0</v>
      </c>
      <c r="R135" s="5">
        <f t="shared" si="43"/>
        <v>0</v>
      </c>
      <c r="S135" s="5">
        <f t="shared" si="50"/>
        <v>0</v>
      </c>
      <c r="T135" s="20">
        <f>SUM(S135:$S$136)</f>
        <v>0</v>
      </c>
      <c r="U135" s="6" t="e">
        <f t="shared" si="51"/>
        <v>#DIV/0!</v>
      </c>
    </row>
    <row r="136" spans="1:21">
      <c r="A136" s="26"/>
      <c r="B136" s="22">
        <f>Absterbeordnung!B130</f>
        <v>0</v>
      </c>
      <c r="C136" s="15">
        <f t="shared" si="44"/>
        <v>1</v>
      </c>
      <c r="D136" s="14">
        <f t="shared" si="45"/>
        <v>0</v>
      </c>
      <c r="E136" s="14">
        <f>SUM(D$127:$D136)</f>
        <v>0</v>
      </c>
      <c r="F136" s="16" t="e">
        <f t="shared" si="46"/>
        <v>#DIV/0!</v>
      </c>
      <c r="G136" s="27"/>
      <c r="H136" s="14">
        <f t="shared" si="39"/>
        <v>0</v>
      </c>
      <c r="I136" s="15">
        <f t="shared" si="47"/>
        <v>1</v>
      </c>
      <c r="J136" s="14">
        <f t="shared" si="48"/>
        <v>0</v>
      </c>
      <c r="K136" s="14">
        <f>SUM($J$127:J136)</f>
        <v>0</v>
      </c>
      <c r="L136" s="16" t="e">
        <f t="shared" si="49"/>
        <v>#DIV/0!</v>
      </c>
      <c r="M136" s="16"/>
      <c r="N136" s="28">
        <v>122</v>
      </c>
      <c r="O136" s="6">
        <f t="shared" si="40"/>
        <v>132</v>
      </c>
      <c r="P136" s="6">
        <f t="shared" si="41"/>
        <v>0</v>
      </c>
      <c r="Q136" s="6">
        <f t="shared" si="42"/>
        <v>0</v>
      </c>
      <c r="R136" s="5">
        <f t="shared" si="43"/>
        <v>0</v>
      </c>
      <c r="S136" s="5">
        <f t="shared" si="50"/>
        <v>0</v>
      </c>
      <c r="T136" s="20">
        <f>SUM(S136:$S$136)</f>
        <v>0</v>
      </c>
      <c r="U136" s="6" t="e">
        <f t="shared" si="51"/>
        <v>#DIV/0!</v>
      </c>
    </row>
    <row r="137" spans="1:21">
      <c r="B137" s="29"/>
      <c r="D137" s="29"/>
      <c r="E137" s="29"/>
      <c r="G137" s="29"/>
      <c r="H137" s="29"/>
      <c r="J137" s="29"/>
      <c r="K137" s="29"/>
    </row>
    <row r="138" spans="1:21">
      <c r="B138" s="29"/>
      <c r="D138" s="29"/>
      <c r="E138" s="29"/>
      <c r="G138" s="29"/>
      <c r="H138" s="29"/>
      <c r="J138" s="29"/>
      <c r="K138" s="29"/>
    </row>
    <row r="139" spans="1:21">
      <c r="B139" s="29"/>
      <c r="D139" s="29"/>
      <c r="E139" s="29"/>
      <c r="G139" s="29"/>
      <c r="H139" s="29"/>
      <c r="J139" s="29"/>
      <c r="K139" s="29"/>
    </row>
    <row r="140" spans="1:21">
      <c r="B140" s="29"/>
      <c r="D140" s="29"/>
      <c r="E140" s="29"/>
      <c r="G140" s="29"/>
      <c r="H140" s="29"/>
      <c r="J140" s="29"/>
      <c r="K140" s="29"/>
    </row>
    <row r="141" spans="1:21">
      <c r="B141" s="29"/>
      <c r="D141" s="29"/>
      <c r="E141" s="29"/>
      <c r="G141" s="29"/>
      <c r="H141" s="29"/>
      <c r="J141" s="29"/>
      <c r="K141" s="29"/>
    </row>
    <row r="142" spans="1:21">
      <c r="B142" s="29"/>
      <c r="D142" s="29"/>
      <c r="E142" s="29"/>
      <c r="G142" s="29"/>
      <c r="H142" s="29"/>
      <c r="J142" s="29"/>
      <c r="K142" s="29"/>
    </row>
    <row r="143" spans="1:21">
      <c r="B143" s="29"/>
      <c r="D143" s="29"/>
      <c r="E143" s="29"/>
      <c r="G143" s="29"/>
      <c r="H143" s="29"/>
      <c r="J143" s="29"/>
      <c r="K143" s="29"/>
    </row>
    <row r="144" spans="1:21">
      <c r="B144" s="29"/>
      <c r="D144" s="29"/>
      <c r="E144" s="29"/>
      <c r="G144" s="29"/>
      <c r="H144" s="29"/>
      <c r="J144" s="29"/>
      <c r="K144" s="29"/>
    </row>
    <row r="145" spans="2:11">
      <c r="B145" s="29"/>
      <c r="D145" s="29"/>
      <c r="E145" s="29"/>
      <c r="G145" s="29"/>
      <c r="H145" s="29"/>
      <c r="J145" s="29"/>
      <c r="K145" s="29"/>
    </row>
    <row r="146" spans="2:11">
      <c r="B146" s="29"/>
      <c r="D146" s="29"/>
      <c r="E146" s="29"/>
      <c r="G146" s="29"/>
      <c r="H146" s="29"/>
      <c r="J146" s="29"/>
      <c r="K146" s="29"/>
    </row>
    <row r="147" spans="2:11">
      <c r="B147" s="29"/>
      <c r="D147" s="29"/>
      <c r="E147" s="29"/>
      <c r="G147" s="29"/>
      <c r="H147" s="29"/>
      <c r="J147" s="29"/>
      <c r="K147" s="29"/>
    </row>
    <row r="148" spans="2:11">
      <c r="B148" s="29"/>
      <c r="D148" s="29"/>
      <c r="E148" s="29"/>
      <c r="G148" s="29"/>
      <c r="H148" s="29"/>
      <c r="J148" s="29"/>
      <c r="K148" s="29"/>
    </row>
    <row r="149" spans="2:11">
      <c r="B149" s="29"/>
      <c r="D149" s="29"/>
      <c r="E149" s="29"/>
      <c r="G149" s="29"/>
      <c r="H149" s="29"/>
      <c r="J149" s="29"/>
      <c r="K149" s="29"/>
    </row>
    <row r="150" spans="2:11">
      <c r="B150" s="29"/>
      <c r="D150" s="29"/>
      <c r="E150" s="29"/>
      <c r="G150" s="29"/>
      <c r="H150" s="29"/>
      <c r="J150" s="29"/>
      <c r="K150" s="29"/>
    </row>
    <row r="151" spans="2:11">
      <c r="B151" s="29"/>
      <c r="D151" s="29"/>
      <c r="E151" s="29"/>
      <c r="G151" s="29"/>
      <c r="H151" s="29"/>
      <c r="J151" s="29"/>
      <c r="K151" s="29"/>
    </row>
    <row r="152" spans="2:11">
      <c r="B152" s="29"/>
      <c r="D152" s="29"/>
      <c r="E152" s="29"/>
      <c r="G152" s="29"/>
      <c r="H152" s="29"/>
      <c r="J152" s="29"/>
      <c r="K152" s="29"/>
    </row>
    <row r="153" spans="2:11">
      <c r="B153" s="29"/>
      <c r="D153" s="29"/>
      <c r="E153" s="29"/>
      <c r="G153" s="29"/>
      <c r="H153" s="29"/>
      <c r="J153" s="29"/>
      <c r="K153" s="29"/>
    </row>
    <row r="154" spans="2:11">
      <c r="B154" s="29"/>
      <c r="D154" s="29"/>
      <c r="E154" s="29"/>
      <c r="G154" s="29"/>
      <c r="H154" s="29"/>
      <c r="J154" s="29"/>
      <c r="K154" s="29"/>
    </row>
    <row r="155" spans="2:11">
      <c r="B155" s="29"/>
      <c r="D155" s="29"/>
      <c r="E155" s="29"/>
      <c r="G155" s="29"/>
      <c r="H155" s="29"/>
      <c r="J155" s="29"/>
      <c r="K155" s="29"/>
    </row>
    <row r="156" spans="2:11">
      <c r="B156" s="29"/>
      <c r="D156" s="29"/>
      <c r="E156" s="29"/>
      <c r="G156" s="29"/>
      <c r="H156" s="29"/>
      <c r="J156" s="29"/>
      <c r="K156" s="29"/>
    </row>
    <row r="157" spans="2:11">
      <c r="B157" s="29"/>
      <c r="D157" s="29"/>
      <c r="E157" s="29"/>
      <c r="G157" s="29"/>
      <c r="H157" s="29"/>
      <c r="J157" s="29"/>
      <c r="K157" s="29"/>
    </row>
    <row r="158" spans="2:11">
      <c r="B158" s="29"/>
      <c r="D158" s="29"/>
      <c r="E158" s="29"/>
      <c r="G158" s="29"/>
      <c r="H158" s="29"/>
      <c r="J158" s="29"/>
      <c r="K158" s="29"/>
    </row>
    <row r="159" spans="2:11">
      <c r="B159" s="29"/>
      <c r="D159" s="29"/>
      <c r="E159" s="29"/>
      <c r="G159" s="29"/>
      <c r="H159" s="29"/>
      <c r="J159" s="29"/>
      <c r="K159" s="29"/>
    </row>
    <row r="160" spans="2:11">
      <c r="B160" s="29"/>
      <c r="D160" s="29"/>
      <c r="E160" s="29"/>
      <c r="G160" s="29"/>
      <c r="H160" s="29"/>
      <c r="J160" s="29"/>
      <c r="K160" s="29"/>
    </row>
    <row r="161" spans="2:11">
      <c r="B161" s="29"/>
      <c r="D161" s="29"/>
      <c r="E161" s="29"/>
      <c r="G161" s="29"/>
      <c r="H161" s="29"/>
      <c r="J161" s="29"/>
      <c r="K161" s="29"/>
    </row>
    <row r="162" spans="2:11">
      <c r="B162" s="29"/>
      <c r="D162" s="29"/>
      <c r="E162" s="29"/>
      <c r="G162" s="29"/>
      <c r="H162" s="29"/>
      <c r="J162" s="29"/>
      <c r="K162" s="29"/>
    </row>
    <row r="163" spans="2:11">
      <c r="B163" s="29"/>
      <c r="D163" s="29"/>
      <c r="E163" s="29"/>
      <c r="G163" s="29"/>
      <c r="H163" s="29"/>
      <c r="J163" s="29"/>
      <c r="K163" s="29"/>
    </row>
    <row r="164" spans="2:11">
      <c r="B164" s="29"/>
      <c r="D164" s="29"/>
      <c r="E164" s="29"/>
      <c r="G164" s="29"/>
      <c r="H164" s="29"/>
      <c r="J164" s="29"/>
      <c r="K164" s="29"/>
    </row>
    <row r="165" spans="2:11">
      <c r="B165" s="29"/>
      <c r="D165" s="29"/>
      <c r="E165" s="29"/>
      <c r="G165" s="29"/>
      <c r="H165" s="29"/>
      <c r="J165" s="29"/>
      <c r="K165" s="29"/>
    </row>
    <row r="166" spans="2:11">
      <c r="B166" s="29"/>
      <c r="D166" s="29"/>
      <c r="E166" s="29"/>
      <c r="G166" s="29"/>
      <c r="H166" s="29"/>
      <c r="J166" s="29"/>
      <c r="K166" s="29"/>
    </row>
    <row r="167" spans="2:11">
      <c r="B167" s="29"/>
      <c r="D167" s="29"/>
      <c r="E167" s="29"/>
      <c r="G167" s="29"/>
      <c r="H167" s="29"/>
      <c r="J167" s="29"/>
      <c r="K167" s="29"/>
    </row>
    <row r="168" spans="2:11">
      <c r="B168" s="29"/>
      <c r="D168" s="29"/>
      <c r="E168" s="29"/>
      <c r="G168" s="29"/>
      <c r="H168" s="29"/>
      <c r="J168" s="29"/>
      <c r="K168" s="29"/>
    </row>
    <row r="169" spans="2:11">
      <c r="B169" s="29"/>
      <c r="D169" s="29"/>
      <c r="E169" s="29"/>
      <c r="G169" s="29"/>
      <c r="H169" s="29"/>
      <c r="J169" s="29"/>
      <c r="K169" s="29"/>
    </row>
    <row r="170" spans="2:11">
      <c r="B170" s="29"/>
      <c r="D170" s="29"/>
      <c r="E170" s="29"/>
      <c r="G170" s="29"/>
      <c r="H170" s="29"/>
      <c r="J170" s="29"/>
      <c r="K170" s="29"/>
    </row>
    <row r="171" spans="2:11">
      <c r="B171" s="29"/>
      <c r="D171" s="29"/>
      <c r="E171" s="29"/>
      <c r="G171" s="29"/>
      <c r="H171" s="29"/>
      <c r="J171" s="29"/>
      <c r="K171" s="29"/>
    </row>
    <row r="172" spans="2:11">
      <c r="B172" s="29"/>
      <c r="D172" s="29"/>
      <c r="E172" s="29"/>
      <c r="G172" s="29"/>
      <c r="H172" s="29"/>
      <c r="J172" s="29"/>
      <c r="K172" s="29"/>
    </row>
    <row r="173" spans="2:11">
      <c r="B173" s="29"/>
      <c r="D173" s="29"/>
      <c r="E173" s="29"/>
      <c r="G173" s="29"/>
      <c r="H173" s="29"/>
      <c r="J173" s="29"/>
      <c r="K173" s="29"/>
    </row>
    <row r="174" spans="2:11">
      <c r="B174" s="29"/>
      <c r="D174" s="29"/>
      <c r="E174" s="29"/>
      <c r="G174" s="29"/>
      <c r="H174" s="29"/>
      <c r="J174" s="29"/>
      <c r="K174" s="29"/>
    </row>
    <row r="175" spans="2:11">
      <c r="B175" s="29"/>
      <c r="D175" s="29"/>
      <c r="E175" s="29"/>
      <c r="G175" s="29"/>
      <c r="H175" s="29"/>
      <c r="J175" s="29"/>
      <c r="K175" s="29"/>
    </row>
    <row r="176" spans="2:11">
      <c r="B176" s="29"/>
      <c r="D176" s="29"/>
      <c r="E176" s="29"/>
      <c r="G176" s="29"/>
      <c r="H176" s="29"/>
      <c r="J176" s="29"/>
      <c r="K176" s="29"/>
    </row>
    <row r="177" spans="2:11">
      <c r="B177" s="29"/>
      <c r="D177" s="29"/>
      <c r="E177" s="29"/>
      <c r="G177" s="29"/>
      <c r="H177" s="29"/>
      <c r="J177" s="29"/>
      <c r="K177" s="29"/>
    </row>
    <row r="178" spans="2:11">
      <c r="B178" s="29"/>
      <c r="D178" s="29"/>
      <c r="E178" s="29"/>
      <c r="G178" s="29"/>
      <c r="H178" s="29"/>
      <c r="J178" s="29"/>
      <c r="K178" s="29"/>
    </row>
    <row r="179" spans="2:11">
      <c r="B179" s="29"/>
      <c r="D179" s="29"/>
      <c r="E179" s="29"/>
      <c r="G179" s="29"/>
      <c r="H179" s="29"/>
      <c r="J179" s="29"/>
      <c r="K179" s="29"/>
    </row>
    <row r="180" spans="2:11">
      <c r="B180" s="29"/>
      <c r="D180" s="29"/>
      <c r="E180" s="29"/>
      <c r="G180" s="29"/>
      <c r="H180" s="29"/>
      <c r="J180" s="29"/>
      <c r="K180" s="29"/>
    </row>
    <row r="181" spans="2:11">
      <c r="B181" s="29"/>
      <c r="D181" s="29"/>
      <c r="E181" s="29"/>
      <c r="G181" s="29"/>
      <c r="H181" s="29"/>
      <c r="J181" s="29"/>
      <c r="K181" s="29"/>
    </row>
    <row r="182" spans="2:11">
      <c r="B182" s="29"/>
      <c r="D182" s="29"/>
      <c r="E182" s="29"/>
      <c r="G182" s="29"/>
      <c r="H182" s="29"/>
      <c r="J182" s="29"/>
      <c r="K182" s="29"/>
    </row>
    <row r="183" spans="2:11">
      <c r="B183" s="29"/>
      <c r="D183" s="29"/>
      <c r="E183" s="29"/>
      <c r="G183" s="29"/>
      <c r="H183" s="29"/>
      <c r="J183" s="29"/>
      <c r="K183" s="29"/>
    </row>
    <row r="184" spans="2:11">
      <c r="B184" s="29"/>
      <c r="D184" s="29"/>
      <c r="E184" s="29"/>
      <c r="G184" s="29"/>
      <c r="H184" s="29"/>
      <c r="J184" s="29"/>
      <c r="K184" s="29"/>
    </row>
    <row r="185" spans="2:11">
      <c r="B185" s="29"/>
      <c r="D185" s="29"/>
      <c r="E185" s="29"/>
      <c r="G185" s="29"/>
      <c r="H185" s="29"/>
      <c r="J185" s="29"/>
      <c r="K185" s="29"/>
    </row>
    <row r="186" spans="2:11">
      <c r="B186" s="29"/>
      <c r="D186" s="29"/>
      <c r="E186" s="29"/>
      <c r="G186" s="29"/>
      <c r="H186" s="29"/>
      <c r="J186" s="29"/>
      <c r="K186" s="29"/>
    </row>
    <row r="187" spans="2:11">
      <c r="B187" s="29"/>
      <c r="D187" s="29"/>
      <c r="E187" s="29"/>
      <c r="G187" s="29"/>
      <c r="H187" s="29"/>
      <c r="J187" s="29"/>
      <c r="K187" s="29"/>
    </row>
    <row r="188" spans="2:11">
      <c r="B188" s="29"/>
      <c r="D188" s="29"/>
      <c r="E188" s="29"/>
      <c r="G188" s="29"/>
      <c r="H188" s="29"/>
      <c r="J188" s="29"/>
      <c r="K188" s="29"/>
    </row>
    <row r="189" spans="2:11">
      <c r="B189" s="29"/>
      <c r="D189" s="29"/>
      <c r="E189" s="29"/>
      <c r="G189" s="29"/>
      <c r="H189" s="29"/>
      <c r="J189" s="29"/>
      <c r="K189" s="29"/>
    </row>
    <row r="190" spans="2:11">
      <c r="B190" s="29"/>
      <c r="D190" s="29"/>
      <c r="E190" s="29"/>
      <c r="G190" s="29"/>
      <c r="H190" s="29"/>
      <c r="J190" s="29"/>
      <c r="K190" s="29"/>
    </row>
    <row r="191" spans="2:11">
      <c r="B191" s="29"/>
      <c r="D191" s="29"/>
      <c r="E191" s="29"/>
      <c r="G191" s="29"/>
      <c r="H191" s="29"/>
      <c r="J191" s="29"/>
      <c r="K191" s="29"/>
    </row>
    <row r="192" spans="2:11">
      <c r="B192" s="29"/>
      <c r="D192" s="29"/>
      <c r="E192" s="29"/>
      <c r="G192" s="29"/>
      <c r="H192" s="29"/>
      <c r="J192" s="29"/>
      <c r="K192" s="29"/>
    </row>
    <row r="193" spans="2:11">
      <c r="B193" s="29"/>
      <c r="D193" s="29"/>
      <c r="E193" s="29"/>
      <c r="G193" s="29"/>
      <c r="H193" s="29"/>
      <c r="J193" s="29"/>
      <c r="K193" s="29"/>
    </row>
    <row r="194" spans="2:11">
      <c r="B194" s="29"/>
      <c r="D194" s="29"/>
      <c r="E194" s="29"/>
      <c r="G194" s="29"/>
      <c r="H194" s="29"/>
      <c r="J194" s="29"/>
      <c r="K194" s="29"/>
    </row>
    <row r="195" spans="2:11">
      <c r="B195" s="29"/>
      <c r="D195" s="29"/>
      <c r="E195" s="29"/>
      <c r="G195" s="29"/>
      <c r="H195" s="29"/>
      <c r="J195" s="29"/>
      <c r="K195" s="29"/>
    </row>
    <row r="196" spans="2:11">
      <c r="B196" s="29"/>
      <c r="D196" s="29"/>
      <c r="E196" s="29"/>
      <c r="G196" s="29"/>
      <c r="H196" s="29"/>
      <c r="J196" s="29"/>
      <c r="K196" s="29"/>
    </row>
    <row r="197" spans="2:11">
      <c r="B197" s="29"/>
      <c r="D197" s="29"/>
      <c r="E197" s="29"/>
      <c r="G197" s="29"/>
      <c r="H197" s="29"/>
      <c r="J197" s="29"/>
      <c r="K197" s="29"/>
    </row>
    <row r="198" spans="2:11">
      <c r="B198" s="29"/>
      <c r="D198" s="29"/>
      <c r="E198" s="29"/>
      <c r="G198" s="29"/>
      <c r="H198" s="29"/>
      <c r="J198" s="29"/>
      <c r="K198" s="29"/>
    </row>
    <row r="199" spans="2:11">
      <c r="B199" s="29"/>
      <c r="D199" s="29"/>
      <c r="E199" s="29"/>
      <c r="G199" s="29"/>
      <c r="H199" s="29"/>
      <c r="J199" s="29"/>
      <c r="K199" s="29"/>
    </row>
    <row r="200" spans="2:11">
      <c r="B200" s="29"/>
      <c r="D200" s="29"/>
      <c r="E200" s="29"/>
      <c r="G200" s="29"/>
      <c r="H200" s="29"/>
      <c r="J200" s="29"/>
      <c r="K200" s="29"/>
    </row>
    <row r="201" spans="2:11">
      <c r="B201" s="29"/>
      <c r="D201" s="29"/>
      <c r="E201" s="29"/>
      <c r="G201" s="29"/>
      <c r="H201" s="29"/>
      <c r="J201" s="29"/>
      <c r="K201" s="29"/>
    </row>
    <row r="202" spans="2:11">
      <c r="B202" s="29"/>
      <c r="D202" s="29"/>
      <c r="E202" s="29"/>
      <c r="G202" s="29"/>
      <c r="H202" s="29"/>
      <c r="J202" s="29"/>
      <c r="K202" s="29"/>
    </row>
    <row r="203" spans="2:11">
      <c r="B203" s="29"/>
      <c r="D203" s="29"/>
      <c r="E203" s="29"/>
      <c r="G203" s="29"/>
      <c r="H203" s="29"/>
      <c r="J203" s="29"/>
      <c r="K203" s="29"/>
    </row>
    <row r="204" spans="2:11">
      <c r="B204" s="29"/>
      <c r="D204" s="29"/>
      <c r="E204" s="29"/>
      <c r="G204" s="29"/>
      <c r="H204" s="29"/>
      <c r="J204" s="29"/>
      <c r="K204" s="29"/>
    </row>
    <row r="205" spans="2:11">
      <c r="B205" s="29"/>
      <c r="D205" s="29"/>
      <c r="E205" s="29"/>
      <c r="G205" s="29"/>
      <c r="H205" s="29"/>
      <c r="J205" s="29"/>
      <c r="K205" s="29"/>
    </row>
    <row r="206" spans="2:11">
      <c r="B206" s="29"/>
      <c r="D206" s="29"/>
      <c r="E206" s="29"/>
      <c r="G206" s="29"/>
      <c r="H206" s="29"/>
      <c r="J206" s="29"/>
      <c r="K206" s="29"/>
    </row>
    <row r="207" spans="2:11">
      <c r="B207" s="29"/>
      <c r="D207" s="29"/>
      <c r="E207" s="29"/>
      <c r="G207" s="29"/>
      <c r="H207" s="29"/>
      <c r="J207" s="29"/>
      <c r="K207" s="29"/>
    </row>
    <row r="208" spans="2:11">
      <c r="B208" s="29"/>
      <c r="D208" s="29"/>
      <c r="E208" s="29"/>
      <c r="G208" s="29"/>
      <c r="H208" s="29"/>
      <c r="J208" s="29"/>
      <c r="K208" s="29"/>
    </row>
    <row r="209" spans="2:11">
      <c r="B209" s="29"/>
      <c r="D209" s="29"/>
      <c r="E209" s="29"/>
      <c r="G209" s="29"/>
      <c r="H209" s="29"/>
      <c r="J209" s="29"/>
      <c r="K209" s="29"/>
    </row>
    <row r="210" spans="2:11">
      <c r="B210" s="29"/>
      <c r="D210" s="29"/>
      <c r="E210" s="29"/>
      <c r="G210" s="29"/>
      <c r="H210" s="29"/>
      <c r="J210" s="29"/>
      <c r="K210" s="29"/>
    </row>
    <row r="211" spans="2:11">
      <c r="B211" s="29"/>
      <c r="D211" s="29"/>
      <c r="E211" s="29"/>
      <c r="G211" s="29"/>
      <c r="H211" s="29"/>
      <c r="J211" s="29"/>
      <c r="K211" s="29"/>
    </row>
    <row r="212" spans="2:11">
      <c r="B212" s="29"/>
      <c r="D212" s="29"/>
      <c r="E212" s="29"/>
      <c r="G212" s="29"/>
      <c r="H212" s="29"/>
      <c r="J212" s="29"/>
      <c r="K212" s="29"/>
    </row>
    <row r="213" spans="2:11">
      <c r="B213" s="29"/>
      <c r="D213" s="29"/>
      <c r="E213" s="29"/>
      <c r="G213" s="29"/>
      <c r="H213" s="29"/>
      <c r="J213" s="29"/>
      <c r="K213" s="29"/>
    </row>
    <row r="214" spans="2:11">
      <c r="B214" s="29"/>
      <c r="D214" s="29"/>
      <c r="E214" s="29"/>
      <c r="G214" s="29"/>
      <c r="H214" s="29"/>
      <c r="J214" s="29"/>
      <c r="K214" s="29"/>
    </row>
    <row r="215" spans="2:11">
      <c r="B215" s="29"/>
      <c r="D215" s="29"/>
      <c r="E215" s="29"/>
      <c r="G215" s="29"/>
      <c r="H215" s="29"/>
      <c r="J215" s="29"/>
      <c r="K215" s="29"/>
    </row>
    <row r="216" spans="2:11">
      <c r="B216" s="29"/>
      <c r="D216" s="29"/>
      <c r="E216" s="29"/>
      <c r="G216" s="29"/>
      <c r="H216" s="29"/>
      <c r="J216" s="29"/>
      <c r="K216" s="29"/>
    </row>
    <row r="217" spans="2:11">
      <c r="B217" s="29"/>
      <c r="D217" s="29"/>
      <c r="E217" s="29"/>
      <c r="G217" s="29"/>
      <c r="H217" s="29"/>
      <c r="J217" s="29"/>
      <c r="K217" s="29"/>
    </row>
    <row r="218" spans="2:11">
      <c r="B218" s="29"/>
      <c r="D218" s="29"/>
      <c r="E218" s="29"/>
      <c r="G218" s="29"/>
      <c r="H218" s="29"/>
      <c r="J218" s="29"/>
      <c r="K218" s="29"/>
    </row>
    <row r="219" spans="2:11">
      <c r="B219" s="29"/>
      <c r="D219" s="29"/>
      <c r="E219" s="29"/>
      <c r="G219" s="29"/>
      <c r="H219" s="29"/>
      <c r="J219" s="29"/>
      <c r="K219" s="29"/>
    </row>
    <row r="220" spans="2:11">
      <c r="B220" s="29"/>
      <c r="D220" s="29"/>
      <c r="E220" s="29"/>
      <c r="G220" s="29"/>
      <c r="H220" s="29"/>
      <c r="J220" s="29"/>
      <c r="K220" s="29"/>
    </row>
    <row r="221" spans="2:11">
      <c r="B221" s="29"/>
      <c r="D221" s="29"/>
      <c r="E221" s="29"/>
      <c r="G221" s="29"/>
      <c r="H221" s="29"/>
      <c r="J221" s="29"/>
      <c r="K221" s="29"/>
    </row>
    <row r="222" spans="2:11">
      <c r="B222" s="29"/>
      <c r="D222" s="29"/>
      <c r="E222" s="29"/>
      <c r="G222" s="29"/>
      <c r="H222" s="29"/>
      <c r="J222" s="29"/>
      <c r="K222" s="29"/>
    </row>
    <row r="223" spans="2:11">
      <c r="B223" s="29"/>
      <c r="D223" s="29"/>
      <c r="E223" s="29"/>
      <c r="G223" s="29"/>
      <c r="H223" s="29"/>
      <c r="J223" s="29"/>
      <c r="K223" s="29"/>
    </row>
    <row r="224" spans="2:11">
      <c r="B224" s="29"/>
      <c r="D224" s="29"/>
      <c r="E224" s="29"/>
      <c r="G224" s="29"/>
      <c r="H224" s="29"/>
      <c r="J224" s="29"/>
      <c r="K224" s="29"/>
    </row>
    <row r="225" spans="2:11">
      <c r="B225" s="29"/>
      <c r="D225" s="29"/>
      <c r="E225" s="29"/>
      <c r="G225" s="29"/>
      <c r="H225" s="29"/>
      <c r="J225" s="29"/>
      <c r="K225" s="29"/>
    </row>
    <row r="226" spans="2:11">
      <c r="B226" s="29"/>
      <c r="D226" s="29"/>
      <c r="E226" s="29"/>
      <c r="G226" s="29"/>
      <c r="H226" s="29"/>
      <c r="J226" s="29"/>
      <c r="K226" s="29"/>
    </row>
    <row r="227" spans="2:11">
      <c r="B227" s="29"/>
      <c r="D227" s="29"/>
      <c r="E227" s="29"/>
      <c r="G227" s="29"/>
      <c r="H227" s="29"/>
      <c r="J227" s="29"/>
      <c r="K227" s="29"/>
    </row>
    <row r="228" spans="2:11">
      <c r="B228" s="29"/>
      <c r="D228" s="29"/>
      <c r="E228" s="29"/>
      <c r="G228" s="29"/>
      <c r="H228" s="29"/>
      <c r="J228" s="29"/>
      <c r="K228" s="29"/>
    </row>
    <row r="229" spans="2:11">
      <c r="B229" s="29"/>
      <c r="D229" s="29"/>
      <c r="E229" s="29"/>
      <c r="G229" s="29"/>
      <c r="H229" s="29"/>
      <c r="J229" s="29"/>
      <c r="K229" s="29"/>
    </row>
    <row r="230" spans="2:11">
      <c r="B230" s="29"/>
      <c r="D230" s="29"/>
      <c r="E230" s="29"/>
      <c r="G230" s="29"/>
      <c r="H230" s="29"/>
      <c r="J230" s="29"/>
      <c r="K230" s="29"/>
    </row>
    <row r="231" spans="2:11">
      <c r="B231" s="29"/>
      <c r="D231" s="29"/>
      <c r="E231" s="29"/>
      <c r="G231" s="29"/>
      <c r="H231" s="29"/>
      <c r="J231" s="29"/>
      <c r="K231" s="29"/>
    </row>
    <row r="232" spans="2:11">
      <c r="B232" s="29"/>
      <c r="D232" s="29"/>
      <c r="E232" s="29"/>
      <c r="G232" s="29"/>
      <c r="H232" s="29"/>
      <c r="J232" s="29"/>
      <c r="K232" s="29"/>
    </row>
    <row r="233" spans="2:11">
      <c r="B233" s="29"/>
      <c r="D233" s="29"/>
      <c r="E233" s="29"/>
      <c r="G233" s="29"/>
      <c r="H233" s="29"/>
      <c r="J233" s="29"/>
      <c r="K233" s="29"/>
    </row>
  </sheetData>
  <customSheetViews>
    <customSheetView guid="{AAA317AB-9C4F-4A7B-BD58-62DAAE088BDA}" state="hidden">
      <selection activeCell="M1" sqref="M1:M65536"/>
      <pageMargins left="0.78740157499999996" right="0.78740157499999996" top="0.984251969" bottom="0.984251969" header="0.4921259845" footer="0.4921259845"/>
      <headerFooter alignWithMargins="0"/>
    </customSheetView>
    <customSheetView guid="{AC77A39F-ABA0-4848-B5DA-4147A1099D4C}" state="hidden">
      <selection activeCell="M1" sqref="M1:M65536"/>
      <pageMargins left="0.78740157499999996" right="0.78740157499999996" top="0.984251969" bottom="0.984251969" header="0.4921259845" footer="0.4921259845"/>
      <headerFooter alignWithMargins="0"/>
    </customSheetView>
  </customSheetViews>
  <mergeCells count="2">
    <mergeCell ref="B11:F11"/>
    <mergeCell ref="H11:L1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AB233"/>
  <sheetViews>
    <sheetView workbookViewId="0">
      <selection activeCell="M1" sqref="M1:M65536"/>
    </sheetView>
  </sheetViews>
  <sheetFormatPr baseColWidth="10" defaultRowHeight="12.75"/>
  <cols>
    <col min="1" max="1" width="10" style="2" bestFit="1" customWidth="1"/>
    <col min="2" max="2" width="6.140625" style="2" bestFit="1" customWidth="1"/>
    <col min="3" max="3" width="5.7109375" style="3" bestFit="1" customWidth="1"/>
    <col min="4" max="4" width="5.28515625" style="2" bestFit="1" customWidth="1"/>
    <col min="5" max="5" width="7" style="2" bestFit="1" customWidth="1"/>
    <col min="6" max="6" width="6.5703125" style="4" bestFit="1" customWidth="1"/>
    <col min="7" max="7" width="5" style="2" customWidth="1"/>
    <col min="8" max="8" width="6.140625" style="2" bestFit="1" customWidth="1"/>
    <col min="9" max="9" width="5.7109375" style="3" bestFit="1" customWidth="1"/>
    <col min="10" max="10" width="5.28515625" style="2" bestFit="1" customWidth="1"/>
    <col min="11" max="11" width="7" style="2" bestFit="1" customWidth="1"/>
    <col min="12" max="12" width="6.5703125" style="4" bestFit="1" customWidth="1"/>
    <col min="13" max="13" width="5" style="5" customWidth="1"/>
    <col min="14" max="14" width="7.28515625" style="2" customWidth="1"/>
    <col min="15" max="15" width="6.42578125" style="2" customWidth="1"/>
    <col min="16" max="17" width="11.42578125" style="2"/>
    <col min="18" max="19" width="11.42578125" style="5"/>
    <col min="20" max="28" width="11.42578125" style="6"/>
    <col min="29" max="16384" width="11.42578125" style="2"/>
  </cols>
  <sheetData>
    <row r="1" spans="1:21">
      <c r="A1" s="2" t="s">
        <v>6</v>
      </c>
      <c r="B1" s="2">
        <f>Frau!D5</f>
        <v>69</v>
      </c>
    </row>
    <row r="2" spans="1:21">
      <c r="A2" s="2" t="s">
        <v>7</v>
      </c>
      <c r="B2" s="2">
        <f>'2 Frauen'!D6</f>
        <v>50</v>
      </c>
    </row>
    <row r="3" spans="1:21">
      <c r="A3" s="2" t="s">
        <v>14</v>
      </c>
      <c r="B3" s="2">
        <f>B1-B2</f>
        <v>19</v>
      </c>
    </row>
    <row r="4" spans="1:21">
      <c r="M4" s="7"/>
    </row>
    <row r="5" spans="1:21">
      <c r="A5" s="2" t="s">
        <v>3</v>
      </c>
      <c r="B5" s="2">
        <f>Frau!D8</f>
        <v>2</v>
      </c>
      <c r="M5" s="7"/>
    </row>
    <row r="6" spans="1:21">
      <c r="M6" s="7"/>
    </row>
    <row r="7" spans="1:21">
      <c r="M7" s="7"/>
    </row>
    <row r="8" spans="1:21">
      <c r="M8" s="7"/>
    </row>
    <row r="9" spans="1:21">
      <c r="M9" s="7"/>
    </row>
    <row r="10" spans="1:21" ht="13.5" thickBot="1">
      <c r="M10" s="7"/>
    </row>
    <row r="11" spans="1:21" ht="13.5" thickBot="1">
      <c r="B11" s="278" t="s">
        <v>0</v>
      </c>
      <c r="C11" s="278"/>
      <c r="D11" s="278"/>
      <c r="E11" s="278"/>
      <c r="F11" s="278"/>
      <c r="H11" s="275" t="s">
        <v>0</v>
      </c>
      <c r="I11" s="276"/>
      <c r="J11" s="276"/>
      <c r="K11" s="276"/>
      <c r="L11" s="277"/>
      <c r="M11" s="7"/>
    </row>
    <row r="12" spans="1:21">
      <c r="A12" s="8" t="s">
        <v>2</v>
      </c>
      <c r="B12" s="30" t="s">
        <v>9</v>
      </c>
      <c r="C12" s="30" t="s">
        <v>8</v>
      </c>
      <c r="D12" s="30" t="s">
        <v>10</v>
      </c>
      <c r="E12" s="30"/>
      <c r="F12" s="31" t="s">
        <v>12</v>
      </c>
      <c r="G12" s="8"/>
      <c r="H12" s="10" t="s">
        <v>9</v>
      </c>
      <c r="I12" s="10" t="s">
        <v>8</v>
      </c>
      <c r="J12" s="10" t="s">
        <v>10</v>
      </c>
      <c r="K12" s="10"/>
      <c r="L12" s="11" t="s">
        <v>12</v>
      </c>
      <c r="M12" s="8"/>
      <c r="N12" s="12" t="s">
        <v>2</v>
      </c>
      <c r="O12" s="12"/>
      <c r="P12" s="12" t="s">
        <v>0</v>
      </c>
      <c r="Q12" s="12" t="s">
        <v>0</v>
      </c>
    </row>
    <row r="13" spans="1:21">
      <c r="A13" s="13"/>
      <c r="B13" s="17"/>
      <c r="C13" s="18"/>
      <c r="D13" s="17"/>
      <c r="E13" s="17"/>
      <c r="F13" s="19"/>
      <c r="G13" s="5"/>
      <c r="H13" s="17"/>
      <c r="I13" s="18"/>
      <c r="J13" s="17"/>
      <c r="K13" s="17"/>
      <c r="L13" s="19"/>
      <c r="N13" s="20"/>
      <c r="O13" s="20"/>
      <c r="P13" s="20"/>
      <c r="Q13" s="20"/>
    </row>
    <row r="14" spans="1:21">
      <c r="A14" s="21">
        <v>0</v>
      </c>
      <c r="B14" s="17">
        <f>Absterbeordnung!C8</f>
        <v>100000</v>
      </c>
      <c r="C14" s="18"/>
      <c r="D14" s="24"/>
      <c r="E14" s="24"/>
      <c r="F14" s="19"/>
      <c r="G14" s="23"/>
      <c r="H14" s="17">
        <f>Absterbeordnung!C8</f>
        <v>100000</v>
      </c>
      <c r="I14" s="18"/>
      <c r="J14" s="24"/>
      <c r="K14" s="24"/>
      <c r="L14" s="19"/>
      <c r="N14" s="6">
        <v>0</v>
      </c>
      <c r="O14" s="6">
        <f t="shared" ref="O14:O45" si="0">N14+$B$3</f>
        <v>19</v>
      </c>
      <c r="P14" s="20">
        <f t="shared" ref="P14:P45" si="1">B14</f>
        <v>100000</v>
      </c>
      <c r="Q14" s="20">
        <f t="shared" ref="Q14:Q45" si="2">B14</f>
        <v>100000</v>
      </c>
      <c r="R14" s="5" t="e">
        <f t="shared" ref="R14:R45" si="3">LOOKUP(N14,$O$14:$O$136,$Q$14:$Q$136)</f>
        <v>#N/A</v>
      </c>
      <c r="T14" s="20" t="e">
        <f>SUM(S14:$S$127)</f>
        <v>#N/A</v>
      </c>
    </row>
    <row r="15" spans="1:21">
      <c r="A15" s="21">
        <v>1</v>
      </c>
      <c r="B15" s="17">
        <f>Absterbeordnung!C9</f>
        <v>99687</v>
      </c>
      <c r="C15" s="18">
        <f t="shared" ref="C15:C46" si="4">1/(((1+($B$5/100))^A15))</f>
        <v>0.98039215686274506</v>
      </c>
      <c r="D15" s="17">
        <f t="shared" ref="D15:D46" si="5">B15*C15</f>
        <v>97732.352941176461</v>
      </c>
      <c r="E15" s="17">
        <f>SUM(D15:$D$136)</f>
        <v>3978753.2379980301</v>
      </c>
      <c r="F15" s="19">
        <f t="shared" ref="F15:F46" si="6">E15/D15</f>
        <v>40.71070754218696</v>
      </c>
      <c r="G15" s="5"/>
      <c r="H15" s="17">
        <f>Absterbeordnung!C9</f>
        <v>99687</v>
      </c>
      <c r="I15" s="18">
        <f t="shared" ref="I15:I46" si="7">1/(((1+($B$5/100))^A15))</f>
        <v>0.98039215686274506</v>
      </c>
      <c r="J15" s="17">
        <f t="shared" ref="J15:J46" si="8">H15*I15</f>
        <v>97732.352941176461</v>
      </c>
      <c r="K15" s="17">
        <f>SUM($J15:J$136)</f>
        <v>3978753.2379980301</v>
      </c>
      <c r="L15" s="19">
        <f t="shared" ref="L15:L46" si="9">K15/J15</f>
        <v>40.71070754218696</v>
      </c>
      <c r="N15" s="6">
        <v>1</v>
      </c>
      <c r="O15" s="6">
        <f t="shared" si="0"/>
        <v>20</v>
      </c>
      <c r="P15" s="20">
        <f t="shared" si="1"/>
        <v>99687</v>
      </c>
      <c r="Q15" s="20">
        <f t="shared" si="2"/>
        <v>99687</v>
      </c>
      <c r="R15" s="5" t="e">
        <f t="shared" si="3"/>
        <v>#N/A</v>
      </c>
      <c r="S15" s="5" t="e">
        <f t="shared" ref="S15:S46" si="10">P15*R15*I15</f>
        <v>#N/A</v>
      </c>
      <c r="T15" s="20" t="e">
        <f>SUM(S15:$S$127)</f>
        <v>#N/A</v>
      </c>
      <c r="U15" s="6" t="e">
        <f t="shared" ref="U15:U46" si="11">T15/S15</f>
        <v>#N/A</v>
      </c>
    </row>
    <row r="16" spans="1:21">
      <c r="A16" s="21">
        <v>2</v>
      </c>
      <c r="B16" s="17">
        <f>Absterbeordnung!C10</f>
        <v>99663</v>
      </c>
      <c r="C16" s="18">
        <f t="shared" si="4"/>
        <v>0.96116878123798544</v>
      </c>
      <c r="D16" s="17">
        <f t="shared" si="5"/>
        <v>95792.964244521339</v>
      </c>
      <c r="E16" s="17">
        <f>SUM(D16:$D$136)</f>
        <v>3881020.8850568538</v>
      </c>
      <c r="F16" s="19">
        <f t="shared" si="6"/>
        <v>40.514675745393482</v>
      </c>
      <c r="G16" s="5"/>
      <c r="H16" s="17">
        <f>Absterbeordnung!C10</f>
        <v>99663</v>
      </c>
      <c r="I16" s="18">
        <f t="shared" si="7"/>
        <v>0.96116878123798544</v>
      </c>
      <c r="J16" s="17">
        <f t="shared" si="8"/>
        <v>95792.964244521339</v>
      </c>
      <c r="K16" s="17">
        <f>SUM($J16:J$136)</f>
        <v>3881020.8850568538</v>
      </c>
      <c r="L16" s="19">
        <f t="shared" si="9"/>
        <v>40.514675745393482</v>
      </c>
      <c r="N16" s="6">
        <v>2</v>
      </c>
      <c r="O16" s="6">
        <f t="shared" si="0"/>
        <v>21</v>
      </c>
      <c r="P16" s="20">
        <f t="shared" si="1"/>
        <v>99663</v>
      </c>
      <c r="Q16" s="20">
        <f t="shared" si="2"/>
        <v>99663</v>
      </c>
      <c r="R16" s="5" t="e">
        <f t="shared" si="3"/>
        <v>#N/A</v>
      </c>
      <c r="S16" s="5" t="e">
        <f t="shared" si="10"/>
        <v>#N/A</v>
      </c>
      <c r="T16" s="20" t="e">
        <f>SUM(S16:$S$127)</f>
        <v>#N/A</v>
      </c>
      <c r="U16" s="6" t="e">
        <f t="shared" si="11"/>
        <v>#N/A</v>
      </c>
    </row>
    <row r="17" spans="1:21">
      <c r="A17" s="21">
        <v>3</v>
      </c>
      <c r="B17" s="17">
        <f>Absterbeordnung!C11</f>
        <v>99646</v>
      </c>
      <c r="C17" s="18">
        <f t="shared" si="4"/>
        <v>0.94232233454704462</v>
      </c>
      <c r="D17" s="17">
        <f t="shared" si="5"/>
        <v>93898.651348274812</v>
      </c>
      <c r="E17" s="17">
        <f>SUM(D17:$D$136)</f>
        <v>3785227.9208123321</v>
      </c>
      <c r="F17" s="19">
        <f t="shared" si="6"/>
        <v>40.311845446775713</v>
      </c>
      <c r="G17" s="5"/>
      <c r="H17" s="17">
        <f>Absterbeordnung!C11</f>
        <v>99646</v>
      </c>
      <c r="I17" s="18">
        <f t="shared" si="7"/>
        <v>0.94232233454704462</v>
      </c>
      <c r="J17" s="17">
        <f t="shared" si="8"/>
        <v>93898.651348274812</v>
      </c>
      <c r="K17" s="17">
        <f>SUM($J17:J$136)</f>
        <v>3785227.9208123321</v>
      </c>
      <c r="L17" s="19">
        <f t="shared" si="9"/>
        <v>40.311845446775713</v>
      </c>
      <c r="N17" s="6">
        <v>3</v>
      </c>
      <c r="O17" s="6">
        <f t="shared" si="0"/>
        <v>22</v>
      </c>
      <c r="P17" s="20">
        <f t="shared" si="1"/>
        <v>99646</v>
      </c>
      <c r="Q17" s="20">
        <f t="shared" si="2"/>
        <v>99646</v>
      </c>
      <c r="R17" s="5" t="e">
        <f t="shared" si="3"/>
        <v>#N/A</v>
      </c>
      <c r="S17" s="5" t="e">
        <f t="shared" si="10"/>
        <v>#N/A</v>
      </c>
      <c r="T17" s="20" t="e">
        <f>SUM(S17:$S$127)</f>
        <v>#N/A</v>
      </c>
      <c r="U17" s="6" t="e">
        <f t="shared" si="11"/>
        <v>#N/A</v>
      </c>
    </row>
    <row r="18" spans="1:21">
      <c r="A18" s="21">
        <v>4</v>
      </c>
      <c r="B18" s="17">
        <f>Absterbeordnung!C12</f>
        <v>99633</v>
      </c>
      <c r="C18" s="18">
        <f t="shared" si="4"/>
        <v>0.9238454260265142</v>
      </c>
      <c r="D18" s="17">
        <f t="shared" si="5"/>
        <v>92045.491331299694</v>
      </c>
      <c r="E18" s="17">
        <f>SUM(D18:$D$136)</f>
        <v>3691329.2694640569</v>
      </c>
      <c r="F18" s="19">
        <f t="shared" si="6"/>
        <v>40.103314307681202</v>
      </c>
      <c r="G18" s="5"/>
      <c r="H18" s="17">
        <f>Absterbeordnung!C12</f>
        <v>99633</v>
      </c>
      <c r="I18" s="18">
        <f t="shared" si="7"/>
        <v>0.9238454260265142</v>
      </c>
      <c r="J18" s="17">
        <f t="shared" si="8"/>
        <v>92045.491331299694</v>
      </c>
      <c r="K18" s="17">
        <f>SUM($J18:J$136)</f>
        <v>3691329.2694640569</v>
      </c>
      <c r="L18" s="19">
        <f t="shared" si="9"/>
        <v>40.103314307681202</v>
      </c>
      <c r="N18" s="6">
        <v>4</v>
      </c>
      <c r="O18" s="6">
        <f t="shared" si="0"/>
        <v>23</v>
      </c>
      <c r="P18" s="20">
        <f t="shared" si="1"/>
        <v>99633</v>
      </c>
      <c r="Q18" s="20">
        <f t="shared" si="2"/>
        <v>99633</v>
      </c>
      <c r="R18" s="5" t="e">
        <f t="shared" si="3"/>
        <v>#N/A</v>
      </c>
      <c r="S18" s="5" t="e">
        <f t="shared" si="10"/>
        <v>#N/A</v>
      </c>
      <c r="T18" s="20" t="e">
        <f>SUM(S18:$S$127)</f>
        <v>#N/A</v>
      </c>
      <c r="U18" s="6" t="e">
        <f t="shared" si="11"/>
        <v>#N/A</v>
      </c>
    </row>
    <row r="19" spans="1:21">
      <c r="A19" s="21">
        <v>5</v>
      </c>
      <c r="B19" s="17">
        <f>Absterbeordnung!C13</f>
        <v>99622</v>
      </c>
      <c r="C19" s="18">
        <f t="shared" si="4"/>
        <v>0.90573080982991594</v>
      </c>
      <c r="D19" s="17">
        <f t="shared" si="5"/>
        <v>90230.714736875889</v>
      </c>
      <c r="E19" s="17">
        <f>SUM(D19:$D$136)</f>
        <v>3599283.7781327572</v>
      </c>
      <c r="F19" s="19">
        <f t="shared" si="6"/>
        <v>39.889784632968066</v>
      </c>
      <c r="G19" s="5"/>
      <c r="H19" s="17">
        <f>Absterbeordnung!C13</f>
        <v>99622</v>
      </c>
      <c r="I19" s="18">
        <f t="shared" si="7"/>
        <v>0.90573080982991594</v>
      </c>
      <c r="J19" s="17">
        <f t="shared" si="8"/>
        <v>90230.714736875889</v>
      </c>
      <c r="K19" s="17">
        <f>SUM($J19:J$136)</f>
        <v>3599283.7781327572</v>
      </c>
      <c r="L19" s="19">
        <f t="shared" si="9"/>
        <v>39.889784632968066</v>
      </c>
      <c r="N19" s="6">
        <v>5</v>
      </c>
      <c r="O19" s="6">
        <f t="shared" si="0"/>
        <v>24</v>
      </c>
      <c r="P19" s="20">
        <f t="shared" si="1"/>
        <v>99622</v>
      </c>
      <c r="Q19" s="20">
        <f t="shared" si="2"/>
        <v>99622</v>
      </c>
      <c r="R19" s="5" t="e">
        <f t="shared" si="3"/>
        <v>#N/A</v>
      </c>
      <c r="S19" s="5" t="e">
        <f t="shared" si="10"/>
        <v>#N/A</v>
      </c>
      <c r="T19" s="20" t="e">
        <f>SUM(S19:$S$127)</f>
        <v>#N/A</v>
      </c>
      <c r="U19" s="6" t="e">
        <f t="shared" si="11"/>
        <v>#N/A</v>
      </c>
    </row>
    <row r="20" spans="1:21">
      <c r="A20" s="21">
        <v>6</v>
      </c>
      <c r="B20" s="17">
        <f>Absterbeordnung!C14</f>
        <v>99612</v>
      </c>
      <c r="C20" s="18">
        <f t="shared" si="4"/>
        <v>0.88797138218619198</v>
      </c>
      <c r="D20" s="17">
        <f t="shared" si="5"/>
        <v>88452.605322330957</v>
      </c>
      <c r="E20" s="17">
        <f>SUM(D20:$D$136)</f>
        <v>3509053.0633958811</v>
      </c>
      <c r="F20" s="19">
        <f t="shared" si="6"/>
        <v>39.67156253463093</v>
      </c>
      <c r="G20" s="5"/>
      <c r="H20" s="17">
        <f>Absterbeordnung!C14</f>
        <v>99612</v>
      </c>
      <c r="I20" s="18">
        <f t="shared" si="7"/>
        <v>0.88797138218619198</v>
      </c>
      <c r="J20" s="17">
        <f t="shared" si="8"/>
        <v>88452.605322330957</v>
      </c>
      <c r="K20" s="17">
        <f>SUM($J20:J$136)</f>
        <v>3509053.0633958811</v>
      </c>
      <c r="L20" s="19">
        <f t="shared" si="9"/>
        <v>39.67156253463093</v>
      </c>
      <c r="N20" s="6">
        <v>6</v>
      </c>
      <c r="O20" s="6">
        <f t="shared" si="0"/>
        <v>25</v>
      </c>
      <c r="P20" s="20">
        <f t="shared" si="1"/>
        <v>99612</v>
      </c>
      <c r="Q20" s="20">
        <f t="shared" si="2"/>
        <v>99612</v>
      </c>
      <c r="R20" s="5" t="e">
        <f t="shared" si="3"/>
        <v>#N/A</v>
      </c>
      <c r="S20" s="5" t="e">
        <f t="shared" si="10"/>
        <v>#N/A</v>
      </c>
      <c r="T20" s="20" t="e">
        <f>SUM(S20:$S$127)</f>
        <v>#N/A</v>
      </c>
      <c r="U20" s="6" t="e">
        <f t="shared" si="11"/>
        <v>#N/A</v>
      </c>
    </row>
    <row r="21" spans="1:21">
      <c r="A21" s="21">
        <v>7</v>
      </c>
      <c r="B21" s="17">
        <f>Absterbeordnung!C15</f>
        <v>99604</v>
      </c>
      <c r="C21" s="18">
        <f t="shared" si="4"/>
        <v>0.87056017861391388</v>
      </c>
      <c r="D21" s="17">
        <f t="shared" si="5"/>
        <v>86711.276030660272</v>
      </c>
      <c r="E21" s="17">
        <f>SUM(D21:$D$136)</f>
        <v>3420600.4580735499</v>
      </c>
      <c r="F21" s="19">
        <f t="shared" si="6"/>
        <v>39.448161930681984</v>
      </c>
      <c r="G21" s="5"/>
      <c r="H21" s="17">
        <f>Absterbeordnung!C15</f>
        <v>99604</v>
      </c>
      <c r="I21" s="18">
        <f t="shared" si="7"/>
        <v>0.87056017861391388</v>
      </c>
      <c r="J21" s="17">
        <f t="shared" si="8"/>
        <v>86711.276030660272</v>
      </c>
      <c r="K21" s="17">
        <f>SUM($J21:J$136)</f>
        <v>3420600.4580735499</v>
      </c>
      <c r="L21" s="19">
        <f t="shared" si="9"/>
        <v>39.448161930681984</v>
      </c>
      <c r="N21" s="6">
        <v>7</v>
      </c>
      <c r="O21" s="6">
        <f t="shared" si="0"/>
        <v>26</v>
      </c>
      <c r="P21" s="20">
        <f t="shared" si="1"/>
        <v>99604</v>
      </c>
      <c r="Q21" s="20">
        <f t="shared" si="2"/>
        <v>99604</v>
      </c>
      <c r="R21" s="5" t="e">
        <f t="shared" si="3"/>
        <v>#N/A</v>
      </c>
      <c r="S21" s="5" t="e">
        <f t="shared" si="10"/>
        <v>#N/A</v>
      </c>
      <c r="T21" s="20" t="e">
        <f>SUM(S21:$S$127)</f>
        <v>#N/A</v>
      </c>
      <c r="U21" s="6" t="e">
        <f t="shared" si="11"/>
        <v>#N/A</v>
      </c>
    </row>
    <row r="22" spans="1:21">
      <c r="A22" s="21">
        <v>8</v>
      </c>
      <c r="B22" s="17">
        <f>Absterbeordnung!C16</f>
        <v>99596</v>
      </c>
      <c r="C22" s="18">
        <f t="shared" si="4"/>
        <v>0.85349037119011162</v>
      </c>
      <c r="D22" s="17">
        <f t="shared" si="5"/>
        <v>85004.227009050359</v>
      </c>
      <c r="E22" s="17">
        <f>SUM(D22:$D$136)</f>
        <v>3333889.1820428893</v>
      </c>
      <c r="F22" s="19">
        <f t="shared" si="6"/>
        <v>39.220275265698632</v>
      </c>
      <c r="G22" s="5"/>
      <c r="H22" s="17">
        <f>Absterbeordnung!C16</f>
        <v>99596</v>
      </c>
      <c r="I22" s="18">
        <f t="shared" si="7"/>
        <v>0.85349037119011162</v>
      </c>
      <c r="J22" s="17">
        <f t="shared" si="8"/>
        <v>85004.227009050359</v>
      </c>
      <c r="K22" s="17">
        <f>SUM($J22:J$136)</f>
        <v>3333889.1820428893</v>
      </c>
      <c r="L22" s="19">
        <f t="shared" si="9"/>
        <v>39.220275265698632</v>
      </c>
      <c r="N22" s="6">
        <v>8</v>
      </c>
      <c r="O22" s="6">
        <f t="shared" si="0"/>
        <v>27</v>
      </c>
      <c r="P22" s="20">
        <f t="shared" si="1"/>
        <v>99596</v>
      </c>
      <c r="Q22" s="20">
        <f t="shared" si="2"/>
        <v>99596</v>
      </c>
      <c r="R22" s="5" t="e">
        <f t="shared" si="3"/>
        <v>#N/A</v>
      </c>
      <c r="S22" s="5" t="e">
        <f t="shared" si="10"/>
        <v>#N/A</v>
      </c>
      <c r="T22" s="20" t="e">
        <f>SUM(S22:$S$127)</f>
        <v>#N/A</v>
      </c>
      <c r="U22" s="6" t="e">
        <f t="shared" si="11"/>
        <v>#N/A</v>
      </c>
    </row>
    <row r="23" spans="1:21">
      <c r="A23" s="21">
        <v>9</v>
      </c>
      <c r="B23" s="17">
        <f>Absterbeordnung!C17</f>
        <v>99589</v>
      </c>
      <c r="C23" s="18">
        <f t="shared" si="4"/>
        <v>0.83675526587265847</v>
      </c>
      <c r="D23" s="17">
        <f t="shared" si="5"/>
        <v>83331.620172992189</v>
      </c>
      <c r="E23" s="17">
        <f>SUM(D23:$D$136)</f>
        <v>3248884.9550338392</v>
      </c>
      <c r="F23" s="19">
        <f t="shared" si="6"/>
        <v>38.987420960846791</v>
      </c>
      <c r="G23" s="5"/>
      <c r="H23" s="17">
        <f>Absterbeordnung!C17</f>
        <v>99589</v>
      </c>
      <c r="I23" s="18">
        <f t="shared" si="7"/>
        <v>0.83675526587265847</v>
      </c>
      <c r="J23" s="17">
        <f t="shared" si="8"/>
        <v>83331.620172992189</v>
      </c>
      <c r="K23" s="17">
        <f>SUM($J23:J$136)</f>
        <v>3248884.9550338392</v>
      </c>
      <c r="L23" s="19">
        <f t="shared" si="9"/>
        <v>38.987420960846791</v>
      </c>
      <c r="N23" s="6">
        <v>9</v>
      </c>
      <c r="O23" s="6">
        <f t="shared" si="0"/>
        <v>28</v>
      </c>
      <c r="P23" s="20">
        <f t="shared" si="1"/>
        <v>99589</v>
      </c>
      <c r="Q23" s="20">
        <f t="shared" si="2"/>
        <v>99589</v>
      </c>
      <c r="R23" s="5" t="e">
        <f t="shared" si="3"/>
        <v>#N/A</v>
      </c>
      <c r="S23" s="5" t="e">
        <f t="shared" si="10"/>
        <v>#N/A</v>
      </c>
      <c r="T23" s="20" t="e">
        <f>SUM(S23:$S$127)</f>
        <v>#N/A</v>
      </c>
      <c r="U23" s="6" t="e">
        <f t="shared" si="11"/>
        <v>#N/A</v>
      </c>
    </row>
    <row r="24" spans="1:21">
      <c r="A24" s="21">
        <v>10</v>
      </c>
      <c r="B24" s="17">
        <f>Absterbeordnung!C18</f>
        <v>99582</v>
      </c>
      <c r="C24" s="18">
        <f t="shared" si="4"/>
        <v>0.82034829987515534</v>
      </c>
      <c r="D24" s="17">
        <f t="shared" si="5"/>
        <v>81691.924398167714</v>
      </c>
      <c r="E24" s="17">
        <f>SUM(D24:$D$136)</f>
        <v>3165553.3348608469</v>
      </c>
      <c r="F24" s="19">
        <f t="shared" si="6"/>
        <v>38.749893066931442</v>
      </c>
      <c r="G24" s="5"/>
      <c r="H24" s="17">
        <f>Absterbeordnung!C18</f>
        <v>99582</v>
      </c>
      <c r="I24" s="18">
        <f t="shared" si="7"/>
        <v>0.82034829987515534</v>
      </c>
      <c r="J24" s="17">
        <f t="shared" si="8"/>
        <v>81691.924398167714</v>
      </c>
      <c r="K24" s="17">
        <f>SUM($J24:J$136)</f>
        <v>3165553.3348608469</v>
      </c>
      <c r="L24" s="19">
        <f t="shared" si="9"/>
        <v>38.749893066931442</v>
      </c>
      <c r="N24" s="6">
        <v>10</v>
      </c>
      <c r="O24" s="6">
        <f t="shared" si="0"/>
        <v>29</v>
      </c>
      <c r="P24" s="20">
        <f t="shared" si="1"/>
        <v>99582</v>
      </c>
      <c r="Q24" s="20">
        <f t="shared" si="2"/>
        <v>99582</v>
      </c>
      <c r="R24" s="5" t="e">
        <f t="shared" si="3"/>
        <v>#N/A</v>
      </c>
      <c r="S24" s="5" t="e">
        <f t="shared" si="10"/>
        <v>#N/A</v>
      </c>
      <c r="T24" s="20" t="e">
        <f>SUM(S24:$S$127)</f>
        <v>#N/A</v>
      </c>
      <c r="U24" s="6" t="e">
        <f t="shared" si="11"/>
        <v>#N/A</v>
      </c>
    </row>
    <row r="25" spans="1:21">
      <c r="A25" s="21">
        <v>11</v>
      </c>
      <c r="B25" s="17">
        <f>Absterbeordnung!C19</f>
        <v>99574</v>
      </c>
      <c r="C25" s="18">
        <f t="shared" si="4"/>
        <v>0.80426303909328967</v>
      </c>
      <c r="D25" s="17">
        <f t="shared" si="5"/>
        <v>80083.687854675227</v>
      </c>
      <c r="E25" s="17">
        <f>SUM(D25:$D$136)</f>
        <v>3083861.4104626784</v>
      </c>
      <c r="F25" s="19">
        <f t="shared" si="6"/>
        <v>38.507984498152013</v>
      </c>
      <c r="G25" s="5"/>
      <c r="H25" s="17">
        <f>Absterbeordnung!C19</f>
        <v>99574</v>
      </c>
      <c r="I25" s="18">
        <f t="shared" si="7"/>
        <v>0.80426303909328967</v>
      </c>
      <c r="J25" s="17">
        <f t="shared" si="8"/>
        <v>80083.687854675227</v>
      </c>
      <c r="K25" s="17">
        <f>SUM($J25:J$136)</f>
        <v>3083861.4104626784</v>
      </c>
      <c r="L25" s="19">
        <f t="shared" si="9"/>
        <v>38.507984498152013</v>
      </c>
      <c r="N25" s="6">
        <v>11</v>
      </c>
      <c r="O25" s="6">
        <f t="shared" si="0"/>
        <v>30</v>
      </c>
      <c r="P25" s="20">
        <f t="shared" si="1"/>
        <v>99574</v>
      </c>
      <c r="Q25" s="20">
        <f t="shared" si="2"/>
        <v>99574</v>
      </c>
      <c r="R25" s="5" t="e">
        <f t="shared" si="3"/>
        <v>#N/A</v>
      </c>
      <c r="S25" s="5" t="e">
        <f t="shared" si="10"/>
        <v>#N/A</v>
      </c>
      <c r="T25" s="20" t="e">
        <f>SUM(S25:$S$127)</f>
        <v>#N/A</v>
      </c>
      <c r="U25" s="6" t="e">
        <f t="shared" si="11"/>
        <v>#N/A</v>
      </c>
    </row>
    <row r="26" spans="1:21">
      <c r="A26" s="21">
        <v>12</v>
      </c>
      <c r="B26" s="17">
        <f>Absterbeordnung!C20</f>
        <v>99567</v>
      </c>
      <c r="C26" s="18">
        <f t="shared" si="4"/>
        <v>0.78849317558165644</v>
      </c>
      <c r="D26" s="17">
        <f t="shared" si="5"/>
        <v>78507.900013138787</v>
      </c>
      <c r="E26" s="17">
        <f>SUM(D26:$D$136)</f>
        <v>3003777.7226080033</v>
      </c>
      <c r="F26" s="19">
        <f t="shared" si="6"/>
        <v>38.260833904680958</v>
      </c>
      <c r="G26" s="5"/>
      <c r="H26" s="17">
        <f>Absterbeordnung!C20</f>
        <v>99567</v>
      </c>
      <c r="I26" s="18">
        <f t="shared" si="7"/>
        <v>0.78849317558165644</v>
      </c>
      <c r="J26" s="17">
        <f t="shared" si="8"/>
        <v>78507.900013138787</v>
      </c>
      <c r="K26" s="17">
        <f>SUM($J26:J$136)</f>
        <v>3003777.7226080033</v>
      </c>
      <c r="L26" s="19">
        <f t="shared" si="9"/>
        <v>38.260833904680958</v>
      </c>
      <c r="N26" s="6">
        <v>12</v>
      </c>
      <c r="O26" s="6">
        <f t="shared" si="0"/>
        <v>31</v>
      </c>
      <c r="P26" s="20">
        <f t="shared" si="1"/>
        <v>99567</v>
      </c>
      <c r="Q26" s="20">
        <f t="shared" si="2"/>
        <v>99567</v>
      </c>
      <c r="R26" s="5" t="e">
        <f t="shared" si="3"/>
        <v>#N/A</v>
      </c>
      <c r="S26" s="5" t="e">
        <f t="shared" si="10"/>
        <v>#N/A</v>
      </c>
      <c r="T26" s="20" t="e">
        <f>SUM(S26:$S$127)</f>
        <v>#N/A</v>
      </c>
      <c r="U26" s="6" t="e">
        <f t="shared" si="11"/>
        <v>#N/A</v>
      </c>
    </row>
    <row r="27" spans="1:21">
      <c r="A27" s="21">
        <v>13</v>
      </c>
      <c r="B27" s="17">
        <f>Absterbeordnung!C21</f>
        <v>99559</v>
      </c>
      <c r="C27" s="18">
        <f t="shared" si="4"/>
        <v>0.77303252508005538</v>
      </c>
      <c r="D27" s="17">
        <f t="shared" si="5"/>
        <v>76962.345164445229</v>
      </c>
      <c r="E27" s="17">
        <f>SUM(D27:$D$136)</f>
        <v>2925269.8225948648</v>
      </c>
      <c r="F27" s="19">
        <f t="shared" si="6"/>
        <v>38.009104534749412</v>
      </c>
      <c r="G27" s="5"/>
      <c r="H27" s="17">
        <f>Absterbeordnung!C21</f>
        <v>99559</v>
      </c>
      <c r="I27" s="18">
        <f t="shared" si="7"/>
        <v>0.77303252508005538</v>
      </c>
      <c r="J27" s="17">
        <f t="shared" si="8"/>
        <v>76962.345164445229</v>
      </c>
      <c r="K27" s="17">
        <f>SUM($J27:J$136)</f>
        <v>2925269.8225948648</v>
      </c>
      <c r="L27" s="19">
        <f t="shared" si="9"/>
        <v>38.009104534749412</v>
      </c>
      <c r="N27" s="6">
        <v>13</v>
      </c>
      <c r="O27" s="6">
        <f t="shared" si="0"/>
        <v>32</v>
      </c>
      <c r="P27" s="20">
        <f t="shared" si="1"/>
        <v>99559</v>
      </c>
      <c r="Q27" s="20">
        <f t="shared" si="2"/>
        <v>99559</v>
      </c>
      <c r="R27" s="5" t="e">
        <f t="shared" si="3"/>
        <v>#N/A</v>
      </c>
      <c r="S27" s="5" t="e">
        <f t="shared" si="10"/>
        <v>#N/A</v>
      </c>
      <c r="T27" s="20" t="e">
        <f>SUM(S27:$S$127)</f>
        <v>#N/A</v>
      </c>
      <c r="U27" s="6" t="e">
        <f t="shared" si="11"/>
        <v>#N/A</v>
      </c>
    </row>
    <row r="28" spans="1:21">
      <c r="A28" s="21">
        <v>14</v>
      </c>
      <c r="B28" s="17">
        <f>Absterbeordnung!C22</f>
        <v>99551</v>
      </c>
      <c r="C28" s="18">
        <f t="shared" si="4"/>
        <v>0.75787502458828948</v>
      </c>
      <c r="D28" s="17">
        <f t="shared" si="5"/>
        <v>75447.216572788806</v>
      </c>
      <c r="E28" s="17">
        <f>SUM(D28:$D$136)</f>
        <v>2848307.4774304191</v>
      </c>
      <c r="F28" s="19">
        <f t="shared" si="6"/>
        <v>37.752320189075135</v>
      </c>
      <c r="G28" s="5"/>
      <c r="H28" s="17">
        <f>Absterbeordnung!C22</f>
        <v>99551</v>
      </c>
      <c r="I28" s="18">
        <f t="shared" si="7"/>
        <v>0.75787502458828948</v>
      </c>
      <c r="J28" s="17">
        <f t="shared" si="8"/>
        <v>75447.216572788806</v>
      </c>
      <c r="K28" s="17">
        <f>SUM($J28:J$136)</f>
        <v>2848307.4774304191</v>
      </c>
      <c r="L28" s="19">
        <f t="shared" si="9"/>
        <v>37.752320189075135</v>
      </c>
      <c r="N28" s="6">
        <v>14</v>
      </c>
      <c r="O28" s="6">
        <f t="shared" si="0"/>
        <v>33</v>
      </c>
      <c r="P28" s="20">
        <f t="shared" si="1"/>
        <v>99551</v>
      </c>
      <c r="Q28" s="20">
        <f t="shared" si="2"/>
        <v>99551</v>
      </c>
      <c r="R28" s="5" t="e">
        <f t="shared" si="3"/>
        <v>#N/A</v>
      </c>
      <c r="S28" s="5" t="e">
        <f t="shared" si="10"/>
        <v>#N/A</v>
      </c>
      <c r="T28" s="20" t="e">
        <f>SUM(S28:$S$127)</f>
        <v>#N/A</v>
      </c>
      <c r="U28" s="6" t="e">
        <f t="shared" si="11"/>
        <v>#N/A</v>
      </c>
    </row>
    <row r="29" spans="1:21">
      <c r="A29" s="21">
        <v>15</v>
      </c>
      <c r="B29" s="17">
        <f>Absterbeordnung!C23</f>
        <v>99542</v>
      </c>
      <c r="C29" s="18">
        <f t="shared" si="4"/>
        <v>0.74301472998851925</v>
      </c>
      <c r="D29" s="17">
        <f t="shared" si="5"/>
        <v>73961.172252517179</v>
      </c>
      <c r="E29" s="17">
        <f>SUM(D29:$D$136)</f>
        <v>2772860.260857631</v>
      </c>
      <c r="F29" s="19">
        <f t="shared" si="6"/>
        <v>37.490755979239637</v>
      </c>
      <c r="G29" s="5"/>
      <c r="H29" s="17">
        <f>Absterbeordnung!C23</f>
        <v>99542</v>
      </c>
      <c r="I29" s="18">
        <f t="shared" si="7"/>
        <v>0.74301472998851925</v>
      </c>
      <c r="J29" s="17">
        <f t="shared" si="8"/>
        <v>73961.172252517179</v>
      </c>
      <c r="K29" s="17">
        <f>SUM($J29:J$136)</f>
        <v>2772860.260857631</v>
      </c>
      <c r="L29" s="19">
        <f t="shared" si="9"/>
        <v>37.490755979239637</v>
      </c>
      <c r="N29" s="6">
        <v>15</v>
      </c>
      <c r="O29" s="6">
        <f t="shared" si="0"/>
        <v>34</v>
      </c>
      <c r="P29" s="20">
        <f t="shared" si="1"/>
        <v>99542</v>
      </c>
      <c r="Q29" s="20">
        <f t="shared" si="2"/>
        <v>99542</v>
      </c>
      <c r="R29" s="5" t="e">
        <f t="shared" si="3"/>
        <v>#N/A</v>
      </c>
      <c r="S29" s="5" t="e">
        <f t="shared" si="10"/>
        <v>#N/A</v>
      </c>
      <c r="T29" s="20" t="e">
        <f>SUM(S29:$S$127)</f>
        <v>#N/A</v>
      </c>
      <c r="U29" s="6" t="e">
        <f t="shared" si="11"/>
        <v>#N/A</v>
      </c>
    </row>
    <row r="30" spans="1:21">
      <c r="A30" s="21">
        <v>16</v>
      </c>
      <c r="B30" s="17">
        <f>Absterbeordnung!C24</f>
        <v>99530</v>
      </c>
      <c r="C30" s="18">
        <f t="shared" si="4"/>
        <v>0.72844581371423445</v>
      </c>
      <c r="D30" s="17">
        <f t="shared" si="5"/>
        <v>72502.211838977761</v>
      </c>
      <c r="E30" s="17">
        <f>SUM(D30:$D$136)</f>
        <v>2698899.0886051138</v>
      </c>
      <c r="F30" s="19">
        <f t="shared" si="6"/>
        <v>37.225058658888585</v>
      </c>
      <c r="G30" s="5"/>
      <c r="H30" s="17">
        <f>Absterbeordnung!C24</f>
        <v>99530</v>
      </c>
      <c r="I30" s="18">
        <f t="shared" si="7"/>
        <v>0.72844581371423445</v>
      </c>
      <c r="J30" s="17">
        <f t="shared" si="8"/>
        <v>72502.211838977761</v>
      </c>
      <c r="K30" s="17">
        <f>SUM($J30:J$136)</f>
        <v>2698899.0886051138</v>
      </c>
      <c r="L30" s="19">
        <f t="shared" si="9"/>
        <v>37.225058658888585</v>
      </c>
      <c r="N30" s="6">
        <v>16</v>
      </c>
      <c r="O30" s="6">
        <f t="shared" si="0"/>
        <v>35</v>
      </c>
      <c r="P30" s="20">
        <f t="shared" si="1"/>
        <v>99530</v>
      </c>
      <c r="Q30" s="20">
        <f t="shared" si="2"/>
        <v>99530</v>
      </c>
      <c r="R30" s="5" t="e">
        <f t="shared" si="3"/>
        <v>#N/A</v>
      </c>
      <c r="S30" s="5" t="e">
        <f t="shared" si="10"/>
        <v>#N/A</v>
      </c>
      <c r="T30" s="20" t="e">
        <f>SUM(S30:$S$127)</f>
        <v>#N/A</v>
      </c>
      <c r="U30" s="6" t="e">
        <f t="shared" si="11"/>
        <v>#N/A</v>
      </c>
    </row>
    <row r="31" spans="1:21">
      <c r="A31" s="21">
        <v>17</v>
      </c>
      <c r="B31" s="17">
        <f>Absterbeordnung!C25</f>
        <v>99517</v>
      </c>
      <c r="C31" s="18">
        <f t="shared" si="4"/>
        <v>0.7141625624649357</v>
      </c>
      <c r="D31" s="17">
        <f t="shared" si="5"/>
        <v>71071.315728823</v>
      </c>
      <c r="E31" s="17">
        <f>SUM(D31:$D$136)</f>
        <v>2626396.8767661364</v>
      </c>
      <c r="F31" s="19">
        <f t="shared" si="6"/>
        <v>36.954386588076069</v>
      </c>
      <c r="G31" s="5"/>
      <c r="H31" s="17">
        <f>Absterbeordnung!C25</f>
        <v>99517</v>
      </c>
      <c r="I31" s="18">
        <f t="shared" si="7"/>
        <v>0.7141625624649357</v>
      </c>
      <c r="J31" s="17">
        <f t="shared" si="8"/>
        <v>71071.315728823</v>
      </c>
      <c r="K31" s="17">
        <f>SUM($J31:J$136)</f>
        <v>2626396.8767661364</v>
      </c>
      <c r="L31" s="19">
        <f t="shared" si="9"/>
        <v>36.954386588076069</v>
      </c>
      <c r="N31" s="6">
        <v>17</v>
      </c>
      <c r="O31" s="6">
        <f t="shared" si="0"/>
        <v>36</v>
      </c>
      <c r="P31" s="20">
        <f t="shared" si="1"/>
        <v>99517</v>
      </c>
      <c r="Q31" s="20">
        <f t="shared" si="2"/>
        <v>99517</v>
      </c>
      <c r="R31" s="5" t="e">
        <f t="shared" si="3"/>
        <v>#N/A</v>
      </c>
      <c r="S31" s="5" t="e">
        <f t="shared" si="10"/>
        <v>#N/A</v>
      </c>
      <c r="T31" s="20" t="e">
        <f>SUM(S31:$S$127)</f>
        <v>#N/A</v>
      </c>
      <c r="U31" s="6" t="e">
        <f t="shared" si="11"/>
        <v>#N/A</v>
      </c>
    </row>
    <row r="32" spans="1:21">
      <c r="A32" s="21">
        <v>18</v>
      </c>
      <c r="B32" s="17">
        <f>Absterbeordnung!C26</f>
        <v>99499</v>
      </c>
      <c r="C32" s="18">
        <f t="shared" si="4"/>
        <v>0.7001593749656233</v>
      </c>
      <c r="D32" s="17">
        <f t="shared" si="5"/>
        <v>69665.157649704546</v>
      </c>
      <c r="E32" s="17">
        <f>SUM(D32:$D$136)</f>
        <v>2555325.5610373137</v>
      </c>
      <c r="F32" s="19">
        <f t="shared" si="6"/>
        <v>36.680108783880016</v>
      </c>
      <c r="G32" s="5"/>
      <c r="H32" s="17">
        <f>Absterbeordnung!C26</f>
        <v>99499</v>
      </c>
      <c r="I32" s="18">
        <f t="shared" si="7"/>
        <v>0.7001593749656233</v>
      </c>
      <c r="J32" s="17">
        <f t="shared" si="8"/>
        <v>69665.157649704546</v>
      </c>
      <c r="K32" s="17">
        <f>SUM($J32:J$136)</f>
        <v>2555325.5610373137</v>
      </c>
      <c r="L32" s="19">
        <f t="shared" si="9"/>
        <v>36.680108783880016</v>
      </c>
      <c r="N32" s="6">
        <v>18</v>
      </c>
      <c r="O32" s="6">
        <f t="shared" si="0"/>
        <v>37</v>
      </c>
      <c r="P32" s="20">
        <f t="shared" si="1"/>
        <v>99499</v>
      </c>
      <c r="Q32" s="20">
        <f t="shared" si="2"/>
        <v>99499</v>
      </c>
      <c r="R32" s="5" t="e">
        <f t="shared" si="3"/>
        <v>#N/A</v>
      </c>
      <c r="S32" s="5" t="e">
        <f t="shared" si="10"/>
        <v>#N/A</v>
      </c>
      <c r="T32" s="20" t="e">
        <f>SUM(S32:$S$127)</f>
        <v>#N/A</v>
      </c>
      <c r="U32" s="6" t="e">
        <f t="shared" si="11"/>
        <v>#N/A</v>
      </c>
    </row>
    <row r="33" spans="1:21">
      <c r="A33" s="21">
        <v>19</v>
      </c>
      <c r="B33" s="17">
        <f>Absterbeordnung!C27</f>
        <v>99479</v>
      </c>
      <c r="C33" s="18">
        <f t="shared" si="4"/>
        <v>0.68643075977021895</v>
      </c>
      <c r="D33" s="17">
        <f t="shared" si="5"/>
        <v>68285.445551181605</v>
      </c>
      <c r="E33" s="17">
        <f>SUM(D33:$D$136)</f>
        <v>2485660.4033876094</v>
      </c>
      <c r="F33" s="19">
        <f t="shared" si="6"/>
        <v>36.401027822606011</v>
      </c>
      <c r="G33" s="5"/>
      <c r="H33" s="17">
        <f>Absterbeordnung!C27</f>
        <v>99479</v>
      </c>
      <c r="I33" s="18">
        <f t="shared" si="7"/>
        <v>0.68643075977021895</v>
      </c>
      <c r="J33" s="17">
        <f t="shared" si="8"/>
        <v>68285.445551181605</v>
      </c>
      <c r="K33" s="17">
        <f>SUM($J33:J$136)</f>
        <v>2485660.4033876094</v>
      </c>
      <c r="L33" s="19">
        <f t="shared" si="9"/>
        <v>36.401027822606011</v>
      </c>
      <c r="N33" s="6">
        <v>19</v>
      </c>
      <c r="O33" s="6">
        <f t="shared" si="0"/>
        <v>38</v>
      </c>
      <c r="P33" s="20">
        <f t="shared" si="1"/>
        <v>99479</v>
      </c>
      <c r="Q33" s="20">
        <f t="shared" si="2"/>
        <v>99479</v>
      </c>
      <c r="R33" s="5">
        <f t="shared" si="3"/>
        <v>100000</v>
      </c>
      <c r="S33" s="5">
        <f t="shared" si="10"/>
        <v>6828544555.1181612</v>
      </c>
      <c r="T33" s="20">
        <f>SUM(S33:$S$127)</f>
        <v>245058515179.04785</v>
      </c>
      <c r="U33" s="6">
        <f t="shared" si="11"/>
        <v>35.887371489048938</v>
      </c>
    </row>
    <row r="34" spans="1:21">
      <c r="A34" s="21">
        <v>20</v>
      </c>
      <c r="B34" s="17">
        <f>Absterbeordnung!C28</f>
        <v>99458</v>
      </c>
      <c r="C34" s="18">
        <f t="shared" si="4"/>
        <v>0.67297133310805779</v>
      </c>
      <c r="D34" s="17">
        <f t="shared" si="5"/>
        <v>66932.382848261215</v>
      </c>
      <c r="E34" s="17">
        <f>SUM(D34:$D$136)</f>
        <v>2417374.9578364277</v>
      </c>
      <c r="F34" s="19">
        <f t="shared" si="6"/>
        <v>36.116672602508828</v>
      </c>
      <c r="G34" s="5"/>
      <c r="H34" s="17">
        <f>Absterbeordnung!C28</f>
        <v>99458</v>
      </c>
      <c r="I34" s="18">
        <f t="shared" si="7"/>
        <v>0.67297133310805779</v>
      </c>
      <c r="J34" s="17">
        <f t="shared" si="8"/>
        <v>66932.382848261215</v>
      </c>
      <c r="K34" s="17">
        <f>SUM($J34:J$136)</f>
        <v>2417374.9578364277</v>
      </c>
      <c r="L34" s="19">
        <f t="shared" si="9"/>
        <v>36.116672602508828</v>
      </c>
      <c r="N34" s="6">
        <v>20</v>
      </c>
      <c r="O34" s="6">
        <f t="shared" si="0"/>
        <v>39</v>
      </c>
      <c r="P34" s="20">
        <f t="shared" si="1"/>
        <v>99458</v>
      </c>
      <c r="Q34" s="20">
        <f t="shared" si="2"/>
        <v>99458</v>
      </c>
      <c r="R34" s="5">
        <f t="shared" si="3"/>
        <v>99687</v>
      </c>
      <c r="S34" s="5">
        <f t="shared" si="10"/>
        <v>6672288448.9946156</v>
      </c>
      <c r="T34" s="20">
        <f>SUM(S34:$S$127)</f>
        <v>238229970623.92969</v>
      </c>
      <c r="U34" s="6">
        <f t="shared" si="11"/>
        <v>35.704387249598945</v>
      </c>
    </row>
    <row r="35" spans="1:21">
      <c r="A35" s="21">
        <v>21</v>
      </c>
      <c r="B35" s="17">
        <f>Absterbeordnung!C29</f>
        <v>99436</v>
      </c>
      <c r="C35" s="18">
        <f t="shared" si="4"/>
        <v>0.65977581677260566</v>
      </c>
      <c r="D35" s="17">
        <f t="shared" si="5"/>
        <v>65605.468116600823</v>
      </c>
      <c r="E35" s="17">
        <f>SUM(D35:$D$136)</f>
        <v>2350442.5749881663</v>
      </c>
      <c r="F35" s="19">
        <f t="shared" si="6"/>
        <v>35.826930932200909</v>
      </c>
      <c r="G35" s="5"/>
      <c r="H35" s="17">
        <f>Absterbeordnung!C29</f>
        <v>99436</v>
      </c>
      <c r="I35" s="18">
        <f t="shared" si="7"/>
        <v>0.65977581677260566</v>
      </c>
      <c r="J35" s="17">
        <f t="shared" si="8"/>
        <v>65605.468116600823</v>
      </c>
      <c r="K35" s="17">
        <f>SUM($J35:J$136)</f>
        <v>2350442.5749881663</v>
      </c>
      <c r="L35" s="19">
        <f t="shared" si="9"/>
        <v>35.826930932200909</v>
      </c>
      <c r="N35" s="6">
        <v>21</v>
      </c>
      <c r="O35" s="6">
        <f t="shared" si="0"/>
        <v>40</v>
      </c>
      <c r="P35" s="20">
        <f t="shared" si="1"/>
        <v>99436</v>
      </c>
      <c r="Q35" s="20">
        <f t="shared" si="2"/>
        <v>99436</v>
      </c>
      <c r="R35" s="5">
        <f t="shared" si="3"/>
        <v>99663</v>
      </c>
      <c r="S35" s="5">
        <f t="shared" si="10"/>
        <v>6538437768.9047871</v>
      </c>
      <c r="T35" s="20">
        <f>SUM(S35:$S$127)</f>
        <v>231557682174.93506</v>
      </c>
      <c r="U35" s="6">
        <f t="shared" si="11"/>
        <v>35.414833077737136</v>
      </c>
    </row>
    <row r="36" spans="1:21">
      <c r="A36" s="21">
        <v>22</v>
      </c>
      <c r="B36" s="17">
        <f>Absterbeordnung!C30</f>
        <v>99414</v>
      </c>
      <c r="C36" s="18">
        <f t="shared" si="4"/>
        <v>0.64683903605157411</v>
      </c>
      <c r="D36" s="17">
        <f t="shared" si="5"/>
        <v>64304.85593003119</v>
      </c>
      <c r="E36" s="17">
        <f>SUM(D36:$D$136)</f>
        <v>2284837.1068715658</v>
      </c>
      <c r="F36" s="19">
        <f t="shared" si="6"/>
        <v>35.531330780954562</v>
      </c>
      <c r="G36" s="5"/>
      <c r="H36" s="17">
        <f>Absterbeordnung!C30</f>
        <v>99414</v>
      </c>
      <c r="I36" s="18">
        <f t="shared" si="7"/>
        <v>0.64683903605157411</v>
      </c>
      <c r="J36" s="17">
        <f t="shared" si="8"/>
        <v>64304.85593003119</v>
      </c>
      <c r="K36" s="17">
        <f>SUM($J36:J$136)</f>
        <v>2284837.1068715658</v>
      </c>
      <c r="L36" s="19">
        <f t="shared" si="9"/>
        <v>35.531330780954562</v>
      </c>
      <c r="N36" s="6">
        <v>22</v>
      </c>
      <c r="O36" s="6">
        <f t="shared" si="0"/>
        <v>41</v>
      </c>
      <c r="P36" s="20">
        <f t="shared" si="1"/>
        <v>99414</v>
      </c>
      <c r="Q36" s="20">
        <f t="shared" si="2"/>
        <v>99414</v>
      </c>
      <c r="R36" s="5">
        <f t="shared" si="3"/>
        <v>99646</v>
      </c>
      <c r="S36" s="5">
        <f t="shared" si="10"/>
        <v>6407721674.0038881</v>
      </c>
      <c r="T36" s="20">
        <f>SUM(S36:$S$127)</f>
        <v>225019244406.03027</v>
      </c>
      <c r="U36" s="6">
        <f t="shared" si="11"/>
        <v>35.116888007001428</v>
      </c>
    </row>
    <row r="37" spans="1:21">
      <c r="A37" s="21">
        <v>23</v>
      </c>
      <c r="B37" s="17">
        <f>Absterbeordnung!C31</f>
        <v>99393</v>
      </c>
      <c r="C37" s="18">
        <f t="shared" si="4"/>
        <v>0.63415591769762181</v>
      </c>
      <c r="D37" s="17">
        <f t="shared" si="5"/>
        <v>63030.659127719722</v>
      </c>
      <c r="E37" s="17">
        <f>SUM(D37:$D$136)</f>
        <v>2220532.250941535</v>
      </c>
      <c r="F37" s="19">
        <f t="shared" si="6"/>
        <v>35.229399179247764</v>
      </c>
      <c r="G37" s="5"/>
      <c r="H37" s="17">
        <f>Absterbeordnung!C31</f>
        <v>99393</v>
      </c>
      <c r="I37" s="18">
        <f t="shared" si="7"/>
        <v>0.63415591769762181</v>
      </c>
      <c r="J37" s="17">
        <f t="shared" si="8"/>
        <v>63030.659127719722</v>
      </c>
      <c r="K37" s="17">
        <f>SUM($J37:J$136)</f>
        <v>2220532.250941535</v>
      </c>
      <c r="L37" s="19">
        <f t="shared" si="9"/>
        <v>35.229399179247764</v>
      </c>
      <c r="N37" s="6">
        <v>23</v>
      </c>
      <c r="O37" s="6">
        <f t="shared" si="0"/>
        <v>42</v>
      </c>
      <c r="P37" s="20">
        <f t="shared" si="1"/>
        <v>99393</v>
      </c>
      <c r="Q37" s="20">
        <f t="shared" si="2"/>
        <v>99393</v>
      </c>
      <c r="R37" s="5">
        <f t="shared" si="3"/>
        <v>99633</v>
      </c>
      <c r="S37" s="5">
        <f t="shared" si="10"/>
        <v>6279933660.8720989</v>
      </c>
      <c r="T37" s="20">
        <f>SUM(S37:$S$127)</f>
        <v>218611522732.02637</v>
      </c>
      <c r="U37" s="6">
        <f t="shared" si="11"/>
        <v>34.811119756584759</v>
      </c>
    </row>
    <row r="38" spans="1:21">
      <c r="A38" s="21">
        <v>24</v>
      </c>
      <c r="B38" s="17">
        <f>Absterbeordnung!C32</f>
        <v>99372</v>
      </c>
      <c r="C38" s="18">
        <f t="shared" si="4"/>
        <v>0.62172148793884485</v>
      </c>
      <c r="D38" s="17">
        <f t="shared" si="5"/>
        <v>61781.707699458893</v>
      </c>
      <c r="E38" s="17">
        <f>SUM(D38:$D$136)</f>
        <v>2157501.5918138153</v>
      </c>
      <c r="F38" s="19">
        <f t="shared" si="6"/>
        <v>34.921365435690468</v>
      </c>
      <c r="G38" s="5"/>
      <c r="H38" s="17">
        <f>Absterbeordnung!C32</f>
        <v>99372</v>
      </c>
      <c r="I38" s="18">
        <f t="shared" si="7"/>
        <v>0.62172148793884485</v>
      </c>
      <c r="J38" s="17">
        <f t="shared" si="8"/>
        <v>61781.707699458893</v>
      </c>
      <c r="K38" s="17">
        <f>SUM($J38:J$136)</f>
        <v>2157501.5918138153</v>
      </c>
      <c r="L38" s="19">
        <f t="shared" si="9"/>
        <v>34.921365435690468</v>
      </c>
      <c r="N38" s="6">
        <v>24</v>
      </c>
      <c r="O38" s="6">
        <f t="shared" si="0"/>
        <v>43</v>
      </c>
      <c r="P38" s="20">
        <f t="shared" si="1"/>
        <v>99372</v>
      </c>
      <c r="Q38" s="20">
        <f t="shared" si="2"/>
        <v>99372</v>
      </c>
      <c r="R38" s="5">
        <f t="shared" si="3"/>
        <v>99622</v>
      </c>
      <c r="S38" s="5">
        <f t="shared" si="10"/>
        <v>6154817284.4354935</v>
      </c>
      <c r="T38" s="20">
        <f>SUM(S38:$S$127)</f>
        <v>212331589071.15427</v>
      </c>
      <c r="U38" s="6">
        <f t="shared" si="11"/>
        <v>34.498439069524522</v>
      </c>
    </row>
    <row r="39" spans="1:21">
      <c r="A39" s="21">
        <v>25</v>
      </c>
      <c r="B39" s="17">
        <f>Absterbeordnung!C33</f>
        <v>99351</v>
      </c>
      <c r="C39" s="18">
        <f t="shared" si="4"/>
        <v>0.60953087052827937</v>
      </c>
      <c r="D39" s="17">
        <f t="shared" si="5"/>
        <v>60557.501517855082</v>
      </c>
      <c r="E39" s="17">
        <f>SUM(D39:$D$136)</f>
        <v>2095719.8841143562</v>
      </c>
      <c r="F39" s="19">
        <f t="shared" si="6"/>
        <v>34.607106164980131</v>
      </c>
      <c r="G39" s="5"/>
      <c r="H39" s="17">
        <f>Absterbeordnung!C33</f>
        <v>99351</v>
      </c>
      <c r="I39" s="18">
        <f t="shared" si="7"/>
        <v>0.60953087052827937</v>
      </c>
      <c r="J39" s="17">
        <f t="shared" si="8"/>
        <v>60557.501517855082</v>
      </c>
      <c r="K39" s="17">
        <f>SUM($J39:J$136)</f>
        <v>2095719.8841143562</v>
      </c>
      <c r="L39" s="19">
        <f t="shared" si="9"/>
        <v>34.607106164980131</v>
      </c>
      <c r="N39" s="6">
        <v>25</v>
      </c>
      <c r="O39" s="6">
        <f t="shared" si="0"/>
        <v>44</v>
      </c>
      <c r="P39" s="20">
        <f t="shared" si="1"/>
        <v>99351</v>
      </c>
      <c r="Q39" s="20">
        <f t="shared" si="2"/>
        <v>99351</v>
      </c>
      <c r="R39" s="5">
        <f t="shared" si="3"/>
        <v>99612</v>
      </c>
      <c r="S39" s="5">
        <f t="shared" si="10"/>
        <v>6032253841.1965809</v>
      </c>
      <c r="T39" s="20">
        <f>SUM(S39:$S$127)</f>
        <v>206176771786.71878</v>
      </c>
      <c r="U39" s="6">
        <f t="shared" si="11"/>
        <v>34.179060963691271</v>
      </c>
    </row>
    <row r="40" spans="1:21">
      <c r="A40" s="21">
        <v>26</v>
      </c>
      <c r="B40" s="17">
        <f>Absterbeordnung!C34</f>
        <v>99329</v>
      </c>
      <c r="C40" s="18">
        <f t="shared" si="4"/>
        <v>0.59757928483164635</v>
      </c>
      <c r="D40" s="17">
        <f t="shared" si="5"/>
        <v>59356.952783042601</v>
      </c>
      <c r="E40" s="17">
        <f>SUM(D40:$D$136)</f>
        <v>2035162.3825965009</v>
      </c>
      <c r="F40" s="19">
        <f t="shared" si="6"/>
        <v>34.286840667769532</v>
      </c>
      <c r="G40" s="5"/>
      <c r="H40" s="17">
        <f>Absterbeordnung!C34</f>
        <v>99329</v>
      </c>
      <c r="I40" s="18">
        <f t="shared" si="7"/>
        <v>0.59757928483164635</v>
      </c>
      <c r="J40" s="17">
        <f t="shared" si="8"/>
        <v>59356.952783042601</v>
      </c>
      <c r="K40" s="17">
        <f>SUM($J40:J$136)</f>
        <v>2035162.3825965009</v>
      </c>
      <c r="L40" s="19">
        <f t="shared" si="9"/>
        <v>34.286840667769532</v>
      </c>
      <c r="N40" s="6">
        <v>26</v>
      </c>
      <c r="O40" s="6">
        <f t="shared" si="0"/>
        <v>45</v>
      </c>
      <c r="P40" s="20">
        <f t="shared" si="1"/>
        <v>99329</v>
      </c>
      <c r="Q40" s="20">
        <f t="shared" si="2"/>
        <v>99329</v>
      </c>
      <c r="R40" s="5">
        <f t="shared" si="3"/>
        <v>99604</v>
      </c>
      <c r="S40" s="5">
        <f t="shared" si="10"/>
        <v>5912189925.0021753</v>
      </c>
      <c r="T40" s="20">
        <f>SUM(S40:$S$127)</f>
        <v>200144517945.52219</v>
      </c>
      <c r="U40" s="6">
        <f t="shared" si="11"/>
        <v>33.852856637627141</v>
      </c>
    </row>
    <row r="41" spans="1:21">
      <c r="A41" s="21">
        <v>27</v>
      </c>
      <c r="B41" s="17">
        <f>Absterbeordnung!C35</f>
        <v>99307</v>
      </c>
      <c r="C41" s="18">
        <f t="shared" si="4"/>
        <v>0.58586204395259456</v>
      </c>
      <c r="D41" s="17">
        <f t="shared" si="5"/>
        <v>58180.201998800309</v>
      </c>
      <c r="E41" s="17">
        <f>SUM(D41:$D$136)</f>
        <v>1975805.4298134586</v>
      </c>
      <c r="F41" s="19">
        <f t="shared" si="6"/>
        <v>33.960099173498918</v>
      </c>
      <c r="G41" s="5"/>
      <c r="H41" s="17">
        <f>Absterbeordnung!C35</f>
        <v>99307</v>
      </c>
      <c r="I41" s="18">
        <f t="shared" si="7"/>
        <v>0.58586204395259456</v>
      </c>
      <c r="J41" s="17">
        <f t="shared" si="8"/>
        <v>58180.201998800309</v>
      </c>
      <c r="K41" s="17">
        <f>SUM($J41:J$136)</f>
        <v>1975805.4298134586</v>
      </c>
      <c r="L41" s="19">
        <f t="shared" si="9"/>
        <v>33.960099173498918</v>
      </c>
      <c r="N41" s="6">
        <v>27</v>
      </c>
      <c r="O41" s="6">
        <f t="shared" si="0"/>
        <v>46</v>
      </c>
      <c r="P41" s="20">
        <f t="shared" si="1"/>
        <v>99307</v>
      </c>
      <c r="Q41" s="20">
        <f t="shared" si="2"/>
        <v>99307</v>
      </c>
      <c r="R41" s="5">
        <f t="shared" si="3"/>
        <v>99596</v>
      </c>
      <c r="S41" s="5">
        <f t="shared" si="10"/>
        <v>5794515398.2725153</v>
      </c>
      <c r="T41" s="20">
        <f>SUM(S41:$S$127)</f>
        <v>194232328020.52005</v>
      </c>
      <c r="U41" s="6">
        <f t="shared" si="11"/>
        <v>33.520029660879906</v>
      </c>
    </row>
    <row r="42" spans="1:21">
      <c r="A42" s="21">
        <v>28</v>
      </c>
      <c r="B42" s="17">
        <f>Absterbeordnung!C36</f>
        <v>99283</v>
      </c>
      <c r="C42" s="18">
        <f t="shared" si="4"/>
        <v>0.57437455289470041</v>
      </c>
      <c r="D42" s="17">
        <f t="shared" si="5"/>
        <v>57025.628735044542</v>
      </c>
      <c r="E42" s="17">
        <f>SUM(D42:$D$136)</f>
        <v>1917625.2278146583</v>
      </c>
      <c r="F42" s="19">
        <f t="shared" si="6"/>
        <v>33.627428059135113</v>
      </c>
      <c r="G42" s="5"/>
      <c r="H42" s="17">
        <f>Absterbeordnung!C36</f>
        <v>99283</v>
      </c>
      <c r="I42" s="18">
        <f t="shared" si="7"/>
        <v>0.57437455289470041</v>
      </c>
      <c r="J42" s="17">
        <f t="shared" si="8"/>
        <v>57025.628735044542</v>
      </c>
      <c r="K42" s="17">
        <f>SUM($J42:J$136)</f>
        <v>1917625.2278146583</v>
      </c>
      <c r="L42" s="19">
        <f t="shared" si="9"/>
        <v>33.627428059135113</v>
      </c>
      <c r="N42" s="6">
        <v>28</v>
      </c>
      <c r="O42" s="6">
        <f t="shared" si="0"/>
        <v>47</v>
      </c>
      <c r="P42" s="20">
        <f t="shared" si="1"/>
        <v>99283</v>
      </c>
      <c r="Q42" s="20">
        <f t="shared" si="2"/>
        <v>99283</v>
      </c>
      <c r="R42" s="5">
        <f t="shared" si="3"/>
        <v>99589</v>
      </c>
      <c r="S42" s="5">
        <f t="shared" si="10"/>
        <v>5679125340.0943508</v>
      </c>
      <c r="T42" s="20">
        <f>SUM(S42:$S$127)</f>
        <v>188437812622.24753</v>
      </c>
      <c r="U42" s="6">
        <f t="shared" si="11"/>
        <v>33.180780725490536</v>
      </c>
    </row>
    <row r="43" spans="1:21">
      <c r="A43" s="21">
        <v>29</v>
      </c>
      <c r="B43" s="17">
        <f>Absterbeordnung!C37</f>
        <v>99257</v>
      </c>
      <c r="C43" s="18">
        <f t="shared" si="4"/>
        <v>0.56311230675951029</v>
      </c>
      <c r="D43" s="17">
        <f t="shared" si="5"/>
        <v>55892.838232028713</v>
      </c>
      <c r="E43" s="17">
        <f>SUM(D43:$D$136)</f>
        <v>1860599.5990796138</v>
      </c>
      <c r="F43" s="19">
        <f t="shared" si="6"/>
        <v>33.288694185750252</v>
      </c>
      <c r="G43" s="5"/>
      <c r="H43" s="17">
        <f>Absterbeordnung!C37</f>
        <v>99257</v>
      </c>
      <c r="I43" s="18">
        <f t="shared" si="7"/>
        <v>0.56311230675951029</v>
      </c>
      <c r="J43" s="17">
        <f t="shared" si="8"/>
        <v>55892.838232028713</v>
      </c>
      <c r="K43" s="17">
        <f>SUM($J43:J$136)</f>
        <v>1860599.5990796138</v>
      </c>
      <c r="L43" s="19">
        <f t="shared" si="9"/>
        <v>33.288694185750252</v>
      </c>
      <c r="N43" s="6">
        <v>29</v>
      </c>
      <c r="O43" s="6">
        <f t="shared" si="0"/>
        <v>48</v>
      </c>
      <c r="P43" s="20">
        <f t="shared" si="1"/>
        <v>99257</v>
      </c>
      <c r="Q43" s="20">
        <f t="shared" si="2"/>
        <v>99257</v>
      </c>
      <c r="R43" s="5">
        <f t="shared" si="3"/>
        <v>99582</v>
      </c>
      <c r="S43" s="5">
        <f t="shared" si="10"/>
        <v>5565920616.8218832</v>
      </c>
      <c r="T43" s="20">
        <f>SUM(S43:$S$127)</f>
        <v>182758687282.15323</v>
      </c>
      <c r="U43" s="6">
        <f t="shared" si="11"/>
        <v>32.835302524761424</v>
      </c>
    </row>
    <row r="44" spans="1:21">
      <c r="A44" s="21">
        <v>30</v>
      </c>
      <c r="B44" s="17">
        <f>Absterbeordnung!C38</f>
        <v>99230</v>
      </c>
      <c r="C44" s="18">
        <f t="shared" si="4"/>
        <v>0.55207088897991197</v>
      </c>
      <c r="D44" s="17">
        <f t="shared" si="5"/>
        <v>54781.994313476665</v>
      </c>
      <c r="E44" s="17">
        <f>SUM(D44:$D$136)</f>
        <v>1804706.760847585</v>
      </c>
      <c r="F44" s="19">
        <f t="shared" si="6"/>
        <v>32.943429377919117</v>
      </c>
      <c r="G44" s="5"/>
      <c r="H44" s="17">
        <f>Absterbeordnung!C38</f>
        <v>99230</v>
      </c>
      <c r="I44" s="18">
        <f t="shared" si="7"/>
        <v>0.55207088897991197</v>
      </c>
      <c r="J44" s="17">
        <f t="shared" si="8"/>
        <v>54781.994313476665</v>
      </c>
      <c r="K44" s="17">
        <f>SUM($J44:J$136)</f>
        <v>1804706.760847585</v>
      </c>
      <c r="L44" s="19">
        <f t="shared" si="9"/>
        <v>32.943429377919117</v>
      </c>
      <c r="N44" s="6">
        <v>30</v>
      </c>
      <c r="O44" s="6">
        <f t="shared" si="0"/>
        <v>49</v>
      </c>
      <c r="P44" s="20">
        <f t="shared" si="1"/>
        <v>99230</v>
      </c>
      <c r="Q44" s="20">
        <f t="shared" si="2"/>
        <v>99230</v>
      </c>
      <c r="R44" s="5">
        <f t="shared" si="3"/>
        <v>99574</v>
      </c>
      <c r="S44" s="5">
        <f t="shared" si="10"/>
        <v>5454862301.7701254</v>
      </c>
      <c r="T44" s="20">
        <f>SUM(S44:$S$127)</f>
        <v>177192766665.33136</v>
      </c>
      <c r="U44" s="6">
        <f t="shared" si="11"/>
        <v>32.483453635086548</v>
      </c>
    </row>
    <row r="45" spans="1:21">
      <c r="A45" s="21">
        <v>31</v>
      </c>
      <c r="B45" s="17">
        <f>Absterbeordnung!C39</f>
        <v>99202</v>
      </c>
      <c r="C45" s="18">
        <f t="shared" si="4"/>
        <v>0.54124596958814919</v>
      </c>
      <c r="D45" s="17">
        <f t="shared" si="5"/>
        <v>53692.682675083575</v>
      </c>
      <c r="E45" s="17">
        <f>SUM(D45:$D$136)</f>
        <v>1749924.7665341084</v>
      </c>
      <c r="F45" s="19">
        <f t="shared" si="6"/>
        <v>32.591494396426796</v>
      </c>
      <c r="G45" s="5"/>
      <c r="H45" s="17">
        <f>Absterbeordnung!C39</f>
        <v>99202</v>
      </c>
      <c r="I45" s="18">
        <f t="shared" si="7"/>
        <v>0.54124596958814919</v>
      </c>
      <c r="J45" s="17">
        <f t="shared" si="8"/>
        <v>53692.682675083575</v>
      </c>
      <c r="K45" s="17">
        <f>SUM($J45:J$136)</f>
        <v>1749924.7665341084</v>
      </c>
      <c r="L45" s="19">
        <f t="shared" si="9"/>
        <v>32.591494396426796</v>
      </c>
      <c r="N45" s="6">
        <v>31</v>
      </c>
      <c r="O45" s="6">
        <f t="shared" si="0"/>
        <v>50</v>
      </c>
      <c r="P45" s="20">
        <f t="shared" si="1"/>
        <v>99202</v>
      </c>
      <c r="Q45" s="20">
        <f t="shared" si="2"/>
        <v>99202</v>
      </c>
      <c r="R45" s="5">
        <f t="shared" si="3"/>
        <v>99567</v>
      </c>
      <c r="S45" s="5">
        <f t="shared" si="10"/>
        <v>5346019335.9100466</v>
      </c>
      <c r="T45" s="20">
        <f>SUM(S45:$S$127)</f>
        <v>171737904363.56122</v>
      </c>
      <c r="U45" s="6">
        <f t="shared" si="11"/>
        <v>32.124445044553227</v>
      </c>
    </row>
    <row r="46" spans="1:21">
      <c r="A46" s="21">
        <v>32</v>
      </c>
      <c r="B46" s="17">
        <f>Absterbeordnung!C40</f>
        <v>99170</v>
      </c>
      <c r="C46" s="18">
        <f t="shared" si="4"/>
        <v>0.53063330351779314</v>
      </c>
      <c r="D46" s="17">
        <f t="shared" si="5"/>
        <v>52622.904709859547</v>
      </c>
      <c r="E46" s="17">
        <f>SUM(D46:$D$136)</f>
        <v>1696232.0838590248</v>
      </c>
      <c r="F46" s="19">
        <f t="shared" si="6"/>
        <v>32.233722049577679</v>
      </c>
      <c r="G46" s="5"/>
      <c r="H46" s="17">
        <f>Absterbeordnung!C40</f>
        <v>99170</v>
      </c>
      <c r="I46" s="18">
        <f t="shared" si="7"/>
        <v>0.53063330351779314</v>
      </c>
      <c r="J46" s="17">
        <f t="shared" si="8"/>
        <v>52622.904709859547</v>
      </c>
      <c r="K46" s="17">
        <f>SUM($J46:J$136)</f>
        <v>1696232.0838590248</v>
      </c>
      <c r="L46" s="19">
        <f t="shared" si="9"/>
        <v>32.233722049577679</v>
      </c>
      <c r="N46" s="6">
        <v>32</v>
      </c>
      <c r="O46" s="6">
        <f t="shared" ref="O46:O77" si="12">N46+$B$3</f>
        <v>51</v>
      </c>
      <c r="P46" s="20">
        <f t="shared" ref="P46:P77" si="13">B46</f>
        <v>99170</v>
      </c>
      <c r="Q46" s="20">
        <f t="shared" ref="Q46:Q77" si="14">B46</f>
        <v>99170</v>
      </c>
      <c r="R46" s="5">
        <f t="shared" ref="R46:R77" si="15">LOOKUP(N46,$O$14:$O$136,$Q$14:$Q$136)</f>
        <v>99559</v>
      </c>
      <c r="S46" s="5">
        <f t="shared" si="10"/>
        <v>5239083770.0089064</v>
      </c>
      <c r="T46" s="20">
        <f>SUM(S46:$S$127)</f>
        <v>166391885027.65118</v>
      </c>
      <c r="U46" s="6">
        <f t="shared" si="11"/>
        <v>31.759729817675414</v>
      </c>
    </row>
    <row r="47" spans="1:21">
      <c r="A47" s="21">
        <v>33</v>
      </c>
      <c r="B47" s="17">
        <f>Absterbeordnung!C41</f>
        <v>99137</v>
      </c>
      <c r="C47" s="18">
        <f t="shared" ref="C47:C78" si="16">1/(((1+($B$5/100))^A47))</f>
        <v>0.52022872893901284</v>
      </c>
      <c r="D47" s="17">
        <f t="shared" ref="D47:D78" si="17">B47*C47</f>
        <v>51573.915500826915</v>
      </c>
      <c r="E47" s="17">
        <f>SUM(D47:$D$136)</f>
        <v>1643609.1791491651</v>
      </c>
      <c r="F47" s="19">
        <f t="shared" ref="F47:F78" si="18">E47/D47</f>
        <v>31.869001280750386</v>
      </c>
      <c r="G47" s="5"/>
      <c r="H47" s="17">
        <f>Absterbeordnung!C41</f>
        <v>99137</v>
      </c>
      <c r="I47" s="18">
        <f t="shared" ref="I47:I78" si="19">1/(((1+($B$5/100))^A47))</f>
        <v>0.52022872893901284</v>
      </c>
      <c r="J47" s="17">
        <f t="shared" ref="J47:J78" si="20">H47*I47</f>
        <v>51573.915500826915</v>
      </c>
      <c r="K47" s="17">
        <f>SUM($J47:J$136)</f>
        <v>1643609.1791491651</v>
      </c>
      <c r="L47" s="19">
        <f t="shared" ref="L47:L78" si="21">K47/J47</f>
        <v>31.869001280750386</v>
      </c>
      <c r="N47" s="6">
        <v>33</v>
      </c>
      <c r="O47" s="6">
        <f t="shared" si="12"/>
        <v>52</v>
      </c>
      <c r="P47" s="20">
        <f t="shared" si="13"/>
        <v>99137</v>
      </c>
      <c r="Q47" s="20">
        <f t="shared" si="14"/>
        <v>99137</v>
      </c>
      <c r="R47" s="5">
        <f t="shared" si="15"/>
        <v>99551</v>
      </c>
      <c r="S47" s="5">
        <f t="shared" ref="S47:S78" si="22">P47*R47*I47</f>
        <v>5134234862.0228205</v>
      </c>
      <c r="T47" s="20">
        <f>SUM(S47:$S$127)</f>
        <v>161152801257.64227</v>
      </c>
      <c r="U47" s="6">
        <f t="shared" ref="U47:U78" si="23">T47/S47</f>
        <v>31.387890423491498</v>
      </c>
    </row>
    <row r="48" spans="1:21">
      <c r="A48" s="21">
        <v>34</v>
      </c>
      <c r="B48" s="17">
        <f>Absterbeordnung!C42</f>
        <v>99100</v>
      </c>
      <c r="C48" s="18">
        <f t="shared" si="16"/>
        <v>0.51002816562648323</v>
      </c>
      <c r="D48" s="17">
        <f t="shared" si="17"/>
        <v>50543.791213584489</v>
      </c>
      <c r="E48" s="17">
        <f>SUM(D48:$D$136)</f>
        <v>1592035.2636483382</v>
      </c>
      <c r="F48" s="19">
        <f t="shared" si="18"/>
        <v>31.498137069315291</v>
      </c>
      <c r="G48" s="5"/>
      <c r="H48" s="17">
        <f>Absterbeordnung!C42</f>
        <v>99100</v>
      </c>
      <c r="I48" s="18">
        <f t="shared" si="19"/>
        <v>0.51002816562648323</v>
      </c>
      <c r="J48" s="17">
        <f t="shared" si="20"/>
        <v>50543.791213584489</v>
      </c>
      <c r="K48" s="17">
        <f>SUM($J48:J$136)</f>
        <v>1592035.2636483382</v>
      </c>
      <c r="L48" s="19">
        <f t="shared" si="21"/>
        <v>31.498137069315291</v>
      </c>
      <c r="N48" s="6">
        <v>34</v>
      </c>
      <c r="O48" s="6">
        <f t="shared" si="12"/>
        <v>53</v>
      </c>
      <c r="P48" s="20">
        <f t="shared" si="13"/>
        <v>99100</v>
      </c>
      <c r="Q48" s="20">
        <f t="shared" si="14"/>
        <v>99100</v>
      </c>
      <c r="R48" s="5">
        <f t="shared" si="15"/>
        <v>99542</v>
      </c>
      <c r="S48" s="5">
        <f t="shared" si="22"/>
        <v>5031230064.9826269</v>
      </c>
      <c r="T48" s="20">
        <f>SUM(S48:$S$127)</f>
        <v>156018566395.61945</v>
      </c>
      <c r="U48" s="6">
        <f t="shared" si="23"/>
        <v>31.010024264544974</v>
      </c>
    </row>
    <row r="49" spans="1:21">
      <c r="A49" s="21">
        <v>35</v>
      </c>
      <c r="B49" s="17">
        <f>Absterbeordnung!C43</f>
        <v>99061</v>
      </c>
      <c r="C49" s="18">
        <f t="shared" si="16"/>
        <v>0.50002761335929735</v>
      </c>
      <c r="D49" s="17">
        <f t="shared" si="17"/>
        <v>49533.235406985354</v>
      </c>
      <c r="E49" s="17">
        <f>SUM(D49:$D$136)</f>
        <v>1541491.4724347536</v>
      </c>
      <c r="F49" s="19">
        <f t="shared" si="18"/>
        <v>31.120346970457877</v>
      </c>
      <c r="G49" s="5"/>
      <c r="H49" s="17">
        <f>Absterbeordnung!C43</f>
        <v>99061</v>
      </c>
      <c r="I49" s="18">
        <f t="shared" si="19"/>
        <v>0.50002761335929735</v>
      </c>
      <c r="J49" s="17">
        <f t="shared" si="20"/>
        <v>49533.235406985354</v>
      </c>
      <c r="K49" s="17">
        <f>SUM($J49:J$136)</f>
        <v>1541491.4724347536</v>
      </c>
      <c r="L49" s="19">
        <f t="shared" si="21"/>
        <v>31.120346970457877</v>
      </c>
      <c r="N49" s="6">
        <v>35</v>
      </c>
      <c r="O49" s="6">
        <f t="shared" si="12"/>
        <v>54</v>
      </c>
      <c r="P49" s="20">
        <f t="shared" si="13"/>
        <v>99061</v>
      </c>
      <c r="Q49" s="20">
        <f t="shared" si="14"/>
        <v>99061</v>
      </c>
      <c r="R49" s="5">
        <f t="shared" si="15"/>
        <v>99530</v>
      </c>
      <c r="S49" s="5">
        <f t="shared" si="22"/>
        <v>4930042920.0572519</v>
      </c>
      <c r="T49" s="20">
        <f>SUM(S49:$S$127)</f>
        <v>150987336330.63678</v>
      </c>
      <c r="U49" s="6">
        <f t="shared" si="23"/>
        <v>30.62596792339556</v>
      </c>
    </row>
    <row r="50" spans="1:21">
      <c r="A50" s="21">
        <v>36</v>
      </c>
      <c r="B50" s="17">
        <f>Absterbeordnung!C44</f>
        <v>99018</v>
      </c>
      <c r="C50" s="18">
        <f t="shared" si="16"/>
        <v>0.49022315035225233</v>
      </c>
      <c r="D50" s="17">
        <f t="shared" si="17"/>
        <v>48540.915901579319</v>
      </c>
      <c r="E50" s="17">
        <f>SUM(D50:$D$136)</f>
        <v>1491958.2370277683</v>
      </c>
      <c r="F50" s="19">
        <f t="shared" si="18"/>
        <v>30.736095710530797</v>
      </c>
      <c r="G50" s="5"/>
      <c r="H50" s="17">
        <f>Absterbeordnung!C44</f>
        <v>99018</v>
      </c>
      <c r="I50" s="18">
        <f t="shared" si="19"/>
        <v>0.49022315035225233</v>
      </c>
      <c r="J50" s="17">
        <f t="shared" si="20"/>
        <v>48540.915901579319</v>
      </c>
      <c r="K50" s="17">
        <f>SUM($J50:J$136)</f>
        <v>1491958.2370277683</v>
      </c>
      <c r="L50" s="19">
        <f t="shared" si="21"/>
        <v>30.736095710530797</v>
      </c>
      <c r="N50" s="6">
        <v>36</v>
      </c>
      <c r="O50" s="6">
        <f t="shared" si="12"/>
        <v>55</v>
      </c>
      <c r="P50" s="20">
        <f t="shared" si="13"/>
        <v>99018</v>
      </c>
      <c r="Q50" s="20">
        <f t="shared" si="14"/>
        <v>99018</v>
      </c>
      <c r="R50" s="5">
        <f t="shared" si="15"/>
        <v>99517</v>
      </c>
      <c r="S50" s="5">
        <f t="shared" si="22"/>
        <v>4830646327.7774696</v>
      </c>
      <c r="T50" s="20">
        <f>SUM(S50:$S$127)</f>
        <v>146057293410.5795</v>
      </c>
      <c r="U50" s="6">
        <f t="shared" si="23"/>
        <v>30.235559281314423</v>
      </c>
    </row>
    <row r="51" spans="1:21">
      <c r="A51" s="21">
        <v>37</v>
      </c>
      <c r="B51" s="17">
        <f>Absterbeordnung!C45</f>
        <v>98971</v>
      </c>
      <c r="C51" s="18">
        <f t="shared" si="16"/>
        <v>0.48061093171789437</v>
      </c>
      <c r="D51" s="17">
        <f t="shared" si="17"/>
        <v>47566.544523051722</v>
      </c>
      <c r="E51" s="17">
        <f>SUM(D51:$D$136)</f>
        <v>1443417.3211261891</v>
      </c>
      <c r="F51" s="19">
        <f t="shared" si="18"/>
        <v>30.345221323080963</v>
      </c>
      <c r="G51" s="5"/>
      <c r="H51" s="17">
        <f>Absterbeordnung!C45</f>
        <v>98971</v>
      </c>
      <c r="I51" s="18">
        <f t="shared" si="19"/>
        <v>0.48061093171789437</v>
      </c>
      <c r="J51" s="17">
        <f t="shared" si="20"/>
        <v>47566.544523051722</v>
      </c>
      <c r="K51" s="17">
        <f>SUM($J51:J$136)</f>
        <v>1443417.3211261891</v>
      </c>
      <c r="L51" s="19">
        <f t="shared" si="21"/>
        <v>30.345221323080963</v>
      </c>
      <c r="N51" s="6">
        <v>37</v>
      </c>
      <c r="O51" s="6">
        <f t="shared" si="12"/>
        <v>56</v>
      </c>
      <c r="P51" s="20">
        <f t="shared" si="13"/>
        <v>98971</v>
      </c>
      <c r="Q51" s="20">
        <f t="shared" si="14"/>
        <v>98971</v>
      </c>
      <c r="R51" s="5">
        <f t="shared" si="15"/>
        <v>99499</v>
      </c>
      <c r="S51" s="5">
        <f t="shared" si="22"/>
        <v>4732823613.4991236</v>
      </c>
      <c r="T51" s="20">
        <f>SUM(S51:$S$127)</f>
        <v>141226647082.802</v>
      </c>
      <c r="U51" s="6">
        <f t="shared" si="23"/>
        <v>29.839828951155177</v>
      </c>
    </row>
    <row r="52" spans="1:21">
      <c r="A52" s="21">
        <v>38</v>
      </c>
      <c r="B52" s="17">
        <f>Absterbeordnung!C46</f>
        <v>98919</v>
      </c>
      <c r="C52" s="18">
        <f t="shared" si="16"/>
        <v>0.47118718795871989</v>
      </c>
      <c r="D52" s="17">
        <f t="shared" si="17"/>
        <v>46609.365445688614</v>
      </c>
      <c r="E52" s="17">
        <f>SUM(D52:$D$136)</f>
        <v>1395850.7766031374</v>
      </c>
      <c r="F52" s="19">
        <f t="shared" si="18"/>
        <v>29.947860548104806</v>
      </c>
      <c r="G52" s="5"/>
      <c r="H52" s="17">
        <f>Absterbeordnung!C46</f>
        <v>98919</v>
      </c>
      <c r="I52" s="18">
        <f t="shared" si="19"/>
        <v>0.47118718795871989</v>
      </c>
      <c r="J52" s="17">
        <f t="shared" si="20"/>
        <v>46609.365445688614</v>
      </c>
      <c r="K52" s="17">
        <f>SUM($J52:J$136)</f>
        <v>1395850.7766031374</v>
      </c>
      <c r="L52" s="19">
        <f t="shared" si="21"/>
        <v>29.947860548104806</v>
      </c>
      <c r="N52" s="6">
        <v>38</v>
      </c>
      <c r="O52" s="6">
        <f t="shared" si="12"/>
        <v>57</v>
      </c>
      <c r="P52" s="20">
        <f t="shared" si="13"/>
        <v>98919</v>
      </c>
      <c r="Q52" s="20">
        <f t="shared" si="14"/>
        <v>98919</v>
      </c>
      <c r="R52" s="5">
        <f t="shared" si="15"/>
        <v>99479</v>
      </c>
      <c r="S52" s="5">
        <f t="shared" si="22"/>
        <v>4636653065.1716576</v>
      </c>
      <c r="T52" s="20">
        <f>SUM(S52:$S$127)</f>
        <v>136493823469.30293</v>
      </c>
      <c r="U52" s="6">
        <f t="shared" si="23"/>
        <v>29.438006585953111</v>
      </c>
    </row>
    <row r="53" spans="1:21">
      <c r="A53" s="21">
        <v>39</v>
      </c>
      <c r="B53" s="17">
        <f>Absterbeordnung!C47</f>
        <v>98862</v>
      </c>
      <c r="C53" s="18">
        <f t="shared" si="16"/>
        <v>0.46194822348894127</v>
      </c>
      <c r="D53" s="17">
        <f t="shared" si="17"/>
        <v>45669.125270563709</v>
      </c>
      <c r="E53" s="17">
        <f>SUM(D53:$D$136)</f>
        <v>1349241.4111574483</v>
      </c>
      <c r="F53" s="19">
        <f t="shared" si="18"/>
        <v>29.54384177853105</v>
      </c>
      <c r="G53" s="5"/>
      <c r="H53" s="17">
        <f>Absterbeordnung!C47</f>
        <v>98862</v>
      </c>
      <c r="I53" s="18">
        <f t="shared" si="19"/>
        <v>0.46194822348894127</v>
      </c>
      <c r="J53" s="17">
        <f t="shared" si="20"/>
        <v>45669.125270563709</v>
      </c>
      <c r="K53" s="17">
        <f>SUM($J53:J$136)</f>
        <v>1349241.4111574483</v>
      </c>
      <c r="L53" s="19">
        <f t="shared" si="21"/>
        <v>29.54384177853105</v>
      </c>
      <c r="N53" s="6">
        <v>39</v>
      </c>
      <c r="O53" s="6">
        <f t="shared" si="12"/>
        <v>58</v>
      </c>
      <c r="P53" s="20">
        <f t="shared" si="13"/>
        <v>98862</v>
      </c>
      <c r="Q53" s="20">
        <f t="shared" si="14"/>
        <v>98862</v>
      </c>
      <c r="R53" s="5">
        <f t="shared" si="15"/>
        <v>99458</v>
      </c>
      <c r="S53" s="5">
        <f t="shared" si="22"/>
        <v>4542159861.1597252</v>
      </c>
      <c r="T53" s="20">
        <f>SUM(S53:$S$127)</f>
        <v>131857170404.13127</v>
      </c>
      <c r="U53" s="6">
        <f t="shared" si="23"/>
        <v>29.02961904349727</v>
      </c>
    </row>
    <row r="54" spans="1:21">
      <c r="A54" s="21">
        <v>40</v>
      </c>
      <c r="B54" s="17">
        <f>Absterbeordnung!C48</f>
        <v>98800</v>
      </c>
      <c r="C54" s="18">
        <f t="shared" si="16"/>
        <v>0.45289041518523643</v>
      </c>
      <c r="D54" s="17">
        <f t="shared" si="17"/>
        <v>44745.573020301359</v>
      </c>
      <c r="E54" s="17">
        <f>SUM(D54:$D$136)</f>
        <v>1303572.2858868847</v>
      </c>
      <c r="F54" s="19">
        <f t="shared" si="18"/>
        <v>29.132988984082189</v>
      </c>
      <c r="G54" s="5"/>
      <c r="H54" s="17">
        <f>Absterbeordnung!C48</f>
        <v>98800</v>
      </c>
      <c r="I54" s="18">
        <f t="shared" si="19"/>
        <v>0.45289041518523643</v>
      </c>
      <c r="J54" s="17">
        <f t="shared" si="20"/>
        <v>44745.573020301359</v>
      </c>
      <c r="K54" s="17">
        <f>SUM($J54:J$136)</f>
        <v>1303572.2858868847</v>
      </c>
      <c r="L54" s="19">
        <f t="shared" si="21"/>
        <v>29.132988984082189</v>
      </c>
      <c r="N54" s="6">
        <v>40</v>
      </c>
      <c r="O54" s="6">
        <f t="shared" si="12"/>
        <v>59</v>
      </c>
      <c r="P54" s="20">
        <f t="shared" si="13"/>
        <v>98800</v>
      </c>
      <c r="Q54" s="20">
        <f t="shared" si="14"/>
        <v>98800</v>
      </c>
      <c r="R54" s="5">
        <f t="shared" si="15"/>
        <v>99436</v>
      </c>
      <c r="S54" s="5">
        <f t="shared" si="22"/>
        <v>4449320798.8466864</v>
      </c>
      <c r="T54" s="20">
        <f>SUM(S54:$S$127)</f>
        <v>127315010542.97156</v>
      </c>
      <c r="U54" s="6">
        <f t="shared" si="23"/>
        <v>28.614482142077286</v>
      </c>
    </row>
    <row r="55" spans="1:21">
      <c r="A55" s="21">
        <v>41</v>
      </c>
      <c r="B55" s="17">
        <f>Absterbeordnung!C49</f>
        <v>98731</v>
      </c>
      <c r="C55" s="18">
        <f t="shared" si="16"/>
        <v>0.44401021096591808</v>
      </c>
      <c r="D55" s="17">
        <f t="shared" si="17"/>
        <v>43837.572138876058</v>
      </c>
      <c r="E55" s="17">
        <f>SUM(D55:$D$136)</f>
        <v>1258826.7128665831</v>
      </c>
      <c r="F55" s="19">
        <f t="shared" si="18"/>
        <v>28.715703252877681</v>
      </c>
      <c r="G55" s="5"/>
      <c r="H55" s="17">
        <f>Absterbeordnung!C49</f>
        <v>98731</v>
      </c>
      <c r="I55" s="18">
        <f t="shared" si="19"/>
        <v>0.44401021096591808</v>
      </c>
      <c r="J55" s="17">
        <f t="shared" si="20"/>
        <v>43837.572138876058</v>
      </c>
      <c r="K55" s="17">
        <f>SUM($J55:J$136)</f>
        <v>1258826.7128665831</v>
      </c>
      <c r="L55" s="19">
        <f t="shared" si="21"/>
        <v>28.715703252877681</v>
      </c>
      <c r="N55" s="6">
        <v>41</v>
      </c>
      <c r="O55" s="6">
        <f t="shared" si="12"/>
        <v>60</v>
      </c>
      <c r="P55" s="20">
        <f t="shared" si="13"/>
        <v>98731</v>
      </c>
      <c r="Q55" s="20">
        <f t="shared" si="14"/>
        <v>98731</v>
      </c>
      <c r="R55" s="5">
        <f t="shared" si="15"/>
        <v>99414</v>
      </c>
      <c r="S55" s="5">
        <f t="shared" si="22"/>
        <v>4358068396.6142244</v>
      </c>
      <c r="T55" s="20">
        <f>SUM(S55:$S$127)</f>
        <v>122865689744.12486</v>
      </c>
      <c r="U55" s="6">
        <f t="shared" si="23"/>
        <v>28.192694231136667</v>
      </c>
    </row>
    <row r="56" spans="1:21">
      <c r="A56" s="21">
        <v>42</v>
      </c>
      <c r="B56" s="17">
        <f>Absterbeordnung!C50</f>
        <v>98654</v>
      </c>
      <c r="C56" s="18">
        <f t="shared" si="16"/>
        <v>0.4353041283979589</v>
      </c>
      <c r="D56" s="17">
        <f t="shared" si="17"/>
        <v>42944.493482972241</v>
      </c>
      <c r="E56" s="17">
        <f>SUM(D56:$D$136)</f>
        <v>1214989.140727707</v>
      </c>
      <c r="F56" s="19">
        <f t="shared" si="18"/>
        <v>28.292082224918026</v>
      </c>
      <c r="G56" s="5"/>
      <c r="H56" s="17">
        <f>Absterbeordnung!C50</f>
        <v>98654</v>
      </c>
      <c r="I56" s="18">
        <f t="shared" si="19"/>
        <v>0.4353041283979589</v>
      </c>
      <c r="J56" s="17">
        <f t="shared" si="20"/>
        <v>42944.493482972241</v>
      </c>
      <c r="K56" s="17">
        <f>SUM($J56:J$136)</f>
        <v>1214989.140727707</v>
      </c>
      <c r="L56" s="19">
        <f t="shared" si="21"/>
        <v>28.292082224918026</v>
      </c>
      <c r="N56" s="6">
        <v>42</v>
      </c>
      <c r="O56" s="6">
        <f t="shared" si="12"/>
        <v>61</v>
      </c>
      <c r="P56" s="20">
        <f t="shared" si="13"/>
        <v>98654</v>
      </c>
      <c r="Q56" s="20">
        <f t="shared" si="14"/>
        <v>98654</v>
      </c>
      <c r="R56" s="5">
        <f t="shared" si="15"/>
        <v>99393</v>
      </c>
      <c r="S56" s="5">
        <f t="shared" si="22"/>
        <v>4268382040.7530594</v>
      </c>
      <c r="T56" s="20">
        <f>SUM(S56:$S$127)</f>
        <v>118507621347.51064</v>
      </c>
      <c r="U56" s="6">
        <f t="shared" si="23"/>
        <v>27.764061467797443</v>
      </c>
    </row>
    <row r="57" spans="1:21">
      <c r="A57" s="21">
        <v>43</v>
      </c>
      <c r="B57" s="17">
        <f>Absterbeordnung!C51</f>
        <v>98568</v>
      </c>
      <c r="C57" s="18">
        <f t="shared" si="16"/>
        <v>0.4267687533313323</v>
      </c>
      <c r="D57" s="17">
        <f t="shared" si="17"/>
        <v>42065.742478362765</v>
      </c>
      <c r="E57" s="17">
        <f>SUM(D57:$D$136)</f>
        <v>1172044.6472447345</v>
      </c>
      <c r="F57" s="19">
        <f t="shared" si="18"/>
        <v>27.86221229418679</v>
      </c>
      <c r="G57" s="5"/>
      <c r="H57" s="17">
        <f>Absterbeordnung!C51</f>
        <v>98568</v>
      </c>
      <c r="I57" s="18">
        <f t="shared" si="19"/>
        <v>0.4267687533313323</v>
      </c>
      <c r="J57" s="17">
        <f t="shared" si="20"/>
        <v>42065.742478362765</v>
      </c>
      <c r="K57" s="17">
        <f>SUM($J57:J$136)</f>
        <v>1172044.6472447345</v>
      </c>
      <c r="L57" s="19">
        <f t="shared" si="21"/>
        <v>27.86221229418679</v>
      </c>
      <c r="N57" s="6">
        <v>43</v>
      </c>
      <c r="O57" s="6">
        <f t="shared" si="12"/>
        <v>62</v>
      </c>
      <c r="P57" s="20">
        <f t="shared" si="13"/>
        <v>98568</v>
      </c>
      <c r="Q57" s="20">
        <f t="shared" si="14"/>
        <v>98568</v>
      </c>
      <c r="R57" s="5">
        <f t="shared" si="15"/>
        <v>99372</v>
      </c>
      <c r="S57" s="5">
        <f t="shared" si="22"/>
        <v>4180156961.5598645</v>
      </c>
      <c r="T57" s="20">
        <f>SUM(S57:$S$127)</f>
        <v>114239239306.75758</v>
      </c>
      <c r="U57" s="6">
        <f t="shared" si="23"/>
        <v>27.328935338382163</v>
      </c>
    </row>
    <row r="58" spans="1:21">
      <c r="A58" s="21">
        <v>44</v>
      </c>
      <c r="B58" s="17">
        <f>Absterbeordnung!C52</f>
        <v>98471</v>
      </c>
      <c r="C58" s="18">
        <f t="shared" si="16"/>
        <v>0.41840073856012966</v>
      </c>
      <c r="D58" s="17">
        <f t="shared" si="17"/>
        <v>41200.33912675453</v>
      </c>
      <c r="E58" s="17">
        <f>SUM(D58:$D$136)</f>
        <v>1129978.9047663717</v>
      </c>
      <c r="F58" s="19">
        <f t="shared" si="18"/>
        <v>27.426446692342637</v>
      </c>
      <c r="G58" s="5"/>
      <c r="H58" s="17">
        <f>Absterbeordnung!C52</f>
        <v>98471</v>
      </c>
      <c r="I58" s="18">
        <f t="shared" si="19"/>
        <v>0.41840073856012966</v>
      </c>
      <c r="J58" s="17">
        <f t="shared" si="20"/>
        <v>41200.33912675453</v>
      </c>
      <c r="K58" s="17">
        <f>SUM($J58:J$136)</f>
        <v>1129978.9047663717</v>
      </c>
      <c r="L58" s="19">
        <f t="shared" si="21"/>
        <v>27.426446692342637</v>
      </c>
      <c r="N58" s="6">
        <v>44</v>
      </c>
      <c r="O58" s="6">
        <f t="shared" si="12"/>
        <v>63</v>
      </c>
      <c r="P58" s="20">
        <f t="shared" si="13"/>
        <v>98471</v>
      </c>
      <c r="Q58" s="20">
        <f t="shared" si="14"/>
        <v>98471</v>
      </c>
      <c r="R58" s="5">
        <f t="shared" si="15"/>
        <v>99351</v>
      </c>
      <c r="S58" s="5">
        <f t="shared" si="22"/>
        <v>4093294892.5821891</v>
      </c>
      <c r="T58" s="20">
        <f>SUM(S58:$S$127)</f>
        <v>110059082345.19771</v>
      </c>
      <c r="U58" s="6">
        <f t="shared" si="23"/>
        <v>26.887650470686882</v>
      </c>
    </row>
    <row r="59" spans="1:21">
      <c r="A59" s="21">
        <v>45</v>
      </c>
      <c r="B59" s="17">
        <f>Absterbeordnung!C53</f>
        <v>98363</v>
      </c>
      <c r="C59" s="18">
        <f t="shared" si="16"/>
        <v>0.41019680250993107</v>
      </c>
      <c r="D59" s="17">
        <f t="shared" si="17"/>
        <v>40348.188085284353</v>
      </c>
      <c r="E59" s="17">
        <f>SUM(D59:$D$136)</f>
        <v>1088778.5656396174</v>
      </c>
      <c r="F59" s="19">
        <f t="shared" si="18"/>
        <v>26.984571484059103</v>
      </c>
      <c r="G59" s="5"/>
      <c r="H59" s="17">
        <f>Absterbeordnung!C53</f>
        <v>98363</v>
      </c>
      <c r="I59" s="18">
        <f t="shared" si="19"/>
        <v>0.41019680250993107</v>
      </c>
      <c r="J59" s="17">
        <f t="shared" si="20"/>
        <v>40348.188085284353</v>
      </c>
      <c r="K59" s="17">
        <f>SUM($J59:J$136)</f>
        <v>1088778.5656396174</v>
      </c>
      <c r="L59" s="19">
        <f t="shared" si="21"/>
        <v>26.984571484059103</v>
      </c>
      <c r="N59" s="6">
        <v>45</v>
      </c>
      <c r="O59" s="6">
        <f t="shared" si="12"/>
        <v>64</v>
      </c>
      <c r="P59" s="20">
        <f t="shared" si="13"/>
        <v>98363</v>
      </c>
      <c r="Q59" s="20">
        <f t="shared" si="14"/>
        <v>98363</v>
      </c>
      <c r="R59" s="5">
        <f t="shared" si="15"/>
        <v>99329</v>
      </c>
      <c r="S59" s="5">
        <f t="shared" si="22"/>
        <v>4007745174.3232093</v>
      </c>
      <c r="T59" s="20">
        <f>SUM(S59:$S$127)</f>
        <v>105965787452.61554</v>
      </c>
      <c r="U59" s="6">
        <f t="shared" si="23"/>
        <v>26.440250775302861</v>
      </c>
    </row>
    <row r="60" spans="1:21">
      <c r="A60" s="21">
        <v>46</v>
      </c>
      <c r="B60" s="17">
        <f>Absterbeordnung!C54</f>
        <v>98240</v>
      </c>
      <c r="C60" s="18">
        <f t="shared" si="16"/>
        <v>0.40215372795091275</v>
      </c>
      <c r="D60" s="17">
        <f t="shared" si="17"/>
        <v>39507.582233897672</v>
      </c>
      <c r="E60" s="17">
        <f>SUM(D60:$D$136)</f>
        <v>1048430.3775543334</v>
      </c>
      <c r="F60" s="19">
        <f t="shared" si="18"/>
        <v>26.537447200572444</v>
      </c>
      <c r="G60" s="5"/>
      <c r="H60" s="17">
        <f>Absterbeordnung!C54</f>
        <v>98240</v>
      </c>
      <c r="I60" s="18">
        <f t="shared" si="19"/>
        <v>0.40215372795091275</v>
      </c>
      <c r="J60" s="17">
        <f t="shared" si="20"/>
        <v>39507.582233897672</v>
      </c>
      <c r="K60" s="17">
        <f>SUM($J60:J$136)</f>
        <v>1048430.3775543334</v>
      </c>
      <c r="L60" s="19">
        <f t="shared" si="21"/>
        <v>26.537447200572444</v>
      </c>
      <c r="N60" s="6">
        <v>46</v>
      </c>
      <c r="O60" s="6">
        <f t="shared" si="12"/>
        <v>65</v>
      </c>
      <c r="P60" s="20">
        <f t="shared" si="13"/>
        <v>98240</v>
      </c>
      <c r="Q60" s="20">
        <f t="shared" si="14"/>
        <v>98240</v>
      </c>
      <c r="R60" s="5">
        <f t="shared" si="15"/>
        <v>99307</v>
      </c>
      <c r="S60" s="5">
        <f t="shared" si="22"/>
        <v>3923379468.9016757</v>
      </c>
      <c r="T60" s="20">
        <f>SUM(S60:$S$127)</f>
        <v>101958042278.29233</v>
      </c>
      <c r="U60" s="6">
        <f t="shared" si="23"/>
        <v>25.987300766202665</v>
      </c>
    </row>
    <row r="61" spans="1:21">
      <c r="A61" s="21">
        <v>47</v>
      </c>
      <c r="B61" s="17">
        <f>Absterbeordnung!C55</f>
        <v>98103</v>
      </c>
      <c r="C61" s="18">
        <f t="shared" si="16"/>
        <v>0.39426836073618909</v>
      </c>
      <c r="D61" s="17">
        <f t="shared" si="17"/>
        <v>38678.908993302357</v>
      </c>
      <c r="E61" s="17">
        <f>SUM(D61:$D$136)</f>
        <v>1008922.7953204357</v>
      </c>
      <c r="F61" s="19">
        <f t="shared" si="18"/>
        <v>26.08457222759672</v>
      </c>
      <c r="G61" s="5"/>
      <c r="H61" s="17">
        <f>Absterbeordnung!C55</f>
        <v>98103</v>
      </c>
      <c r="I61" s="18">
        <f t="shared" si="19"/>
        <v>0.39426836073618909</v>
      </c>
      <c r="J61" s="17">
        <f t="shared" si="20"/>
        <v>38678.908993302357</v>
      </c>
      <c r="K61" s="17">
        <f>SUM($J61:J$136)</f>
        <v>1008922.7953204357</v>
      </c>
      <c r="L61" s="19">
        <f t="shared" si="21"/>
        <v>26.08457222759672</v>
      </c>
      <c r="N61" s="6">
        <v>47</v>
      </c>
      <c r="O61" s="6">
        <f t="shared" si="12"/>
        <v>66</v>
      </c>
      <c r="P61" s="20">
        <f t="shared" si="13"/>
        <v>98103</v>
      </c>
      <c r="Q61" s="20">
        <f t="shared" si="14"/>
        <v>98103</v>
      </c>
      <c r="R61" s="5">
        <f t="shared" si="15"/>
        <v>99283</v>
      </c>
      <c r="S61" s="5">
        <f t="shared" si="22"/>
        <v>3840158121.5820379</v>
      </c>
      <c r="T61" s="20">
        <f>SUM(S61:$S$127)</f>
        <v>98034662809.39064</v>
      </c>
      <c r="U61" s="6">
        <f t="shared" si="23"/>
        <v>25.528808894203319</v>
      </c>
    </row>
    <row r="62" spans="1:21">
      <c r="A62" s="21">
        <v>48</v>
      </c>
      <c r="B62" s="17">
        <f>Absterbeordnung!C56</f>
        <v>97948</v>
      </c>
      <c r="C62" s="18">
        <f t="shared" si="16"/>
        <v>0.38653760856489122</v>
      </c>
      <c r="D62" s="17">
        <f t="shared" si="17"/>
        <v>37860.585683713965</v>
      </c>
      <c r="E62" s="17">
        <f>SUM(D62:$D$136)</f>
        <v>970243.88632713328</v>
      </c>
      <c r="F62" s="19">
        <f t="shared" si="18"/>
        <v>25.626753226495687</v>
      </c>
      <c r="G62" s="5"/>
      <c r="H62" s="17">
        <f>Absterbeordnung!C56</f>
        <v>97948</v>
      </c>
      <c r="I62" s="18">
        <f t="shared" si="19"/>
        <v>0.38653760856489122</v>
      </c>
      <c r="J62" s="17">
        <f t="shared" si="20"/>
        <v>37860.585683713965</v>
      </c>
      <c r="K62" s="17">
        <f>SUM($J62:J$136)</f>
        <v>970243.88632713328</v>
      </c>
      <c r="L62" s="19">
        <f t="shared" si="21"/>
        <v>25.626753226495687</v>
      </c>
      <c r="N62" s="6">
        <v>48</v>
      </c>
      <c r="O62" s="6">
        <f t="shared" si="12"/>
        <v>67</v>
      </c>
      <c r="P62" s="20">
        <f t="shared" si="13"/>
        <v>97948</v>
      </c>
      <c r="Q62" s="20">
        <f t="shared" si="14"/>
        <v>97948</v>
      </c>
      <c r="R62" s="5">
        <f t="shared" si="15"/>
        <v>99257</v>
      </c>
      <c r="S62" s="5">
        <f t="shared" si="22"/>
        <v>3757928153.2083969</v>
      </c>
      <c r="T62" s="20">
        <f>SUM(S62:$S$127)</f>
        <v>94194504687.808609</v>
      </c>
      <c r="U62" s="6">
        <f t="shared" si="23"/>
        <v>25.065541662202456</v>
      </c>
    </row>
    <row r="63" spans="1:21">
      <c r="A63" s="21">
        <v>49</v>
      </c>
      <c r="B63" s="17">
        <f>Absterbeordnung!C57</f>
        <v>97775</v>
      </c>
      <c r="C63" s="18">
        <f t="shared" si="16"/>
        <v>0.37895843976950117</v>
      </c>
      <c r="D63" s="17">
        <f t="shared" si="17"/>
        <v>37052.661448462975</v>
      </c>
      <c r="E63" s="17">
        <f>SUM(D63:$D$136)</f>
        <v>932383.30064341938</v>
      </c>
      <c r="F63" s="19">
        <f t="shared" si="18"/>
        <v>25.163733567163138</v>
      </c>
      <c r="G63" s="5"/>
      <c r="H63" s="17">
        <f>Absterbeordnung!C57</f>
        <v>97775</v>
      </c>
      <c r="I63" s="18">
        <f t="shared" si="19"/>
        <v>0.37895843976950117</v>
      </c>
      <c r="J63" s="17">
        <f t="shared" si="20"/>
        <v>37052.661448462975</v>
      </c>
      <c r="K63" s="17">
        <f>SUM($J63:J$136)</f>
        <v>932383.30064341938</v>
      </c>
      <c r="L63" s="19">
        <f t="shared" si="21"/>
        <v>25.163733567163138</v>
      </c>
      <c r="N63" s="6">
        <v>49</v>
      </c>
      <c r="O63" s="6">
        <f t="shared" si="12"/>
        <v>68</v>
      </c>
      <c r="P63" s="20">
        <f t="shared" si="13"/>
        <v>97775</v>
      </c>
      <c r="Q63" s="20">
        <f t="shared" si="14"/>
        <v>97775</v>
      </c>
      <c r="R63" s="5">
        <f t="shared" si="15"/>
        <v>99230</v>
      </c>
      <c r="S63" s="5">
        <f t="shared" si="22"/>
        <v>3676735595.5309811</v>
      </c>
      <c r="T63" s="20">
        <f>SUM(S63:$S$127)</f>
        <v>90436576534.600204</v>
      </c>
      <c r="U63" s="6">
        <f t="shared" si="23"/>
        <v>24.596975818583353</v>
      </c>
    </row>
    <row r="64" spans="1:21">
      <c r="A64" s="21">
        <v>50</v>
      </c>
      <c r="B64" s="17">
        <f>Absterbeordnung!C58</f>
        <v>97581</v>
      </c>
      <c r="C64" s="18">
        <f t="shared" si="16"/>
        <v>0.37152788212696192</v>
      </c>
      <c r="D64" s="17">
        <f t="shared" si="17"/>
        <v>36254.062265831068</v>
      </c>
      <c r="E64" s="17">
        <f>SUM(D64:$D$136)</f>
        <v>895330.6391949564</v>
      </c>
      <c r="F64" s="19">
        <f t="shared" si="18"/>
        <v>24.696008757032246</v>
      </c>
      <c r="G64" s="5"/>
      <c r="H64" s="17">
        <f>Absterbeordnung!C58</f>
        <v>97581</v>
      </c>
      <c r="I64" s="18">
        <f t="shared" si="19"/>
        <v>0.37152788212696192</v>
      </c>
      <c r="J64" s="17">
        <f t="shared" si="20"/>
        <v>36254.062265831068</v>
      </c>
      <c r="K64" s="17">
        <f>SUM($J64:J$136)</f>
        <v>895330.6391949564</v>
      </c>
      <c r="L64" s="19">
        <f t="shared" si="21"/>
        <v>24.696008757032246</v>
      </c>
      <c r="N64" s="6">
        <v>50</v>
      </c>
      <c r="O64" s="6">
        <f t="shared" si="12"/>
        <v>69</v>
      </c>
      <c r="P64" s="20">
        <f t="shared" si="13"/>
        <v>97581</v>
      </c>
      <c r="Q64" s="20">
        <f t="shared" si="14"/>
        <v>97581</v>
      </c>
      <c r="R64" s="5">
        <f t="shared" si="15"/>
        <v>99202</v>
      </c>
      <c r="S64" s="5">
        <f t="shared" si="22"/>
        <v>3596475484.8949738</v>
      </c>
      <c r="T64" s="20">
        <f>SUM(S64:$S$127)</f>
        <v>86759840939.069214</v>
      </c>
      <c r="U64" s="6">
        <f t="shared" si="23"/>
        <v>24.123573566247408</v>
      </c>
    </row>
    <row r="65" spans="1:21">
      <c r="A65" s="21">
        <v>51</v>
      </c>
      <c r="B65" s="17">
        <f>Absterbeordnung!C59</f>
        <v>97366</v>
      </c>
      <c r="C65" s="18">
        <f t="shared" si="16"/>
        <v>0.36424302169309997</v>
      </c>
      <c r="D65" s="17">
        <f t="shared" si="17"/>
        <v>35464.886050170375</v>
      </c>
      <c r="E65" s="17">
        <f>SUM(D65:$D$136)</f>
        <v>859076.57692912535</v>
      </c>
      <c r="F65" s="19">
        <f t="shared" si="18"/>
        <v>24.223300075286673</v>
      </c>
      <c r="G65" s="5"/>
      <c r="H65" s="17">
        <f>Absterbeordnung!C59</f>
        <v>97366</v>
      </c>
      <c r="I65" s="18">
        <f t="shared" si="19"/>
        <v>0.36424302169309997</v>
      </c>
      <c r="J65" s="17">
        <f t="shared" si="20"/>
        <v>35464.886050170375</v>
      </c>
      <c r="K65" s="17">
        <f>SUM($J65:J$136)</f>
        <v>859076.57692912535</v>
      </c>
      <c r="L65" s="19">
        <f t="shared" si="21"/>
        <v>24.223300075286673</v>
      </c>
      <c r="N65" s="6">
        <v>51</v>
      </c>
      <c r="O65" s="6">
        <f t="shared" si="12"/>
        <v>70</v>
      </c>
      <c r="P65" s="20">
        <f t="shared" si="13"/>
        <v>97366</v>
      </c>
      <c r="Q65" s="20">
        <f t="shared" si="14"/>
        <v>97366</v>
      </c>
      <c r="R65" s="5">
        <f t="shared" si="15"/>
        <v>99170</v>
      </c>
      <c r="S65" s="5">
        <f t="shared" si="22"/>
        <v>3517052749.5953956</v>
      </c>
      <c r="T65" s="20">
        <f>SUM(S65:$S$127)</f>
        <v>83163365454.174255</v>
      </c>
      <c r="U65" s="6">
        <f t="shared" si="23"/>
        <v>23.645754378788158</v>
      </c>
    </row>
    <row r="66" spans="1:21">
      <c r="A66" s="21">
        <v>52</v>
      </c>
      <c r="B66" s="17">
        <f>Absterbeordnung!C60</f>
        <v>97128</v>
      </c>
      <c r="C66" s="18">
        <f t="shared" si="16"/>
        <v>0.35710100165990188</v>
      </c>
      <c r="D66" s="17">
        <f t="shared" si="17"/>
        <v>34684.506089222952</v>
      </c>
      <c r="E66" s="17">
        <f>SUM(D66:$D$136)</f>
        <v>823611.69087895495</v>
      </c>
      <c r="F66" s="19">
        <f t="shared" si="18"/>
        <v>23.745809980983545</v>
      </c>
      <c r="G66" s="5"/>
      <c r="H66" s="17">
        <f>Absterbeordnung!C60</f>
        <v>97128</v>
      </c>
      <c r="I66" s="18">
        <f t="shared" si="19"/>
        <v>0.35710100165990188</v>
      </c>
      <c r="J66" s="17">
        <f t="shared" si="20"/>
        <v>34684.506089222952</v>
      </c>
      <c r="K66" s="17">
        <f>SUM($J66:J$136)</f>
        <v>823611.69087895495</v>
      </c>
      <c r="L66" s="19">
        <f t="shared" si="21"/>
        <v>23.745809980983545</v>
      </c>
      <c r="N66" s="6">
        <v>52</v>
      </c>
      <c r="O66" s="6">
        <f t="shared" si="12"/>
        <v>71</v>
      </c>
      <c r="P66" s="20">
        <f t="shared" si="13"/>
        <v>97128</v>
      </c>
      <c r="Q66" s="20">
        <f t="shared" si="14"/>
        <v>97128</v>
      </c>
      <c r="R66" s="5">
        <f t="shared" si="15"/>
        <v>99137</v>
      </c>
      <c r="S66" s="5">
        <f t="shared" si="22"/>
        <v>3438517880.1672955</v>
      </c>
      <c r="T66" s="20">
        <f>SUM(S66:$S$127)</f>
        <v>79646312704.578888</v>
      </c>
      <c r="U66" s="6">
        <f t="shared" si="23"/>
        <v>23.162977620085496</v>
      </c>
    </row>
    <row r="67" spans="1:21">
      <c r="A67" s="21">
        <v>53</v>
      </c>
      <c r="B67" s="17">
        <f>Absterbeordnung!C61</f>
        <v>96865</v>
      </c>
      <c r="C67" s="18">
        <f t="shared" si="16"/>
        <v>0.35009902123519798</v>
      </c>
      <c r="D67" s="17">
        <f t="shared" si="17"/>
        <v>33912.341691947455</v>
      </c>
      <c r="E67" s="17">
        <f>SUM(D67:$D$136)</f>
        <v>788927.1847897321</v>
      </c>
      <c r="F67" s="19">
        <f t="shared" si="18"/>
        <v>23.263718912606507</v>
      </c>
      <c r="G67" s="5"/>
      <c r="H67" s="17">
        <f>Absterbeordnung!C61</f>
        <v>96865</v>
      </c>
      <c r="I67" s="18">
        <f t="shared" si="19"/>
        <v>0.35009902123519798</v>
      </c>
      <c r="J67" s="17">
        <f t="shared" si="20"/>
        <v>33912.341691947455</v>
      </c>
      <c r="K67" s="17">
        <f>SUM($J67:J$136)</f>
        <v>788927.1847897321</v>
      </c>
      <c r="L67" s="19">
        <f t="shared" si="21"/>
        <v>23.263718912606507</v>
      </c>
      <c r="N67" s="6">
        <v>53</v>
      </c>
      <c r="O67" s="6">
        <f t="shared" si="12"/>
        <v>72</v>
      </c>
      <c r="P67" s="20">
        <f t="shared" si="13"/>
        <v>96865</v>
      </c>
      <c r="Q67" s="20">
        <f t="shared" si="14"/>
        <v>96865</v>
      </c>
      <c r="R67" s="5">
        <f t="shared" si="15"/>
        <v>99100</v>
      </c>
      <c r="S67" s="5">
        <f t="shared" si="22"/>
        <v>3360713061.6719928</v>
      </c>
      <c r="T67" s="20">
        <f>SUM(S67:$S$127)</f>
        <v>76207794824.411606</v>
      </c>
      <c r="U67" s="6">
        <f t="shared" si="23"/>
        <v>22.676078982624411</v>
      </c>
    </row>
    <row r="68" spans="1:21">
      <c r="A68" s="21">
        <v>54</v>
      </c>
      <c r="B68" s="17">
        <f>Absterbeordnung!C62</f>
        <v>96578</v>
      </c>
      <c r="C68" s="18">
        <f t="shared" si="16"/>
        <v>0.34323433454431168</v>
      </c>
      <c r="D68" s="17">
        <f t="shared" si="17"/>
        <v>33148.885561620533</v>
      </c>
      <c r="E68" s="17">
        <f>SUM(D68:$D$136)</f>
        <v>755014.84309778456</v>
      </c>
      <c r="F68" s="19">
        <f t="shared" si="18"/>
        <v>22.776477408095239</v>
      </c>
      <c r="G68" s="5"/>
      <c r="H68" s="17">
        <f>Absterbeordnung!C62</f>
        <v>96578</v>
      </c>
      <c r="I68" s="18">
        <f t="shared" si="19"/>
        <v>0.34323433454431168</v>
      </c>
      <c r="J68" s="17">
        <f t="shared" si="20"/>
        <v>33148.885561620533</v>
      </c>
      <c r="K68" s="17">
        <f>SUM($J68:J$136)</f>
        <v>755014.84309778456</v>
      </c>
      <c r="L68" s="19">
        <f t="shared" si="21"/>
        <v>22.776477408095239</v>
      </c>
      <c r="N68" s="6">
        <v>54</v>
      </c>
      <c r="O68" s="6">
        <f t="shared" si="12"/>
        <v>73</v>
      </c>
      <c r="P68" s="20">
        <f t="shared" si="13"/>
        <v>96578</v>
      </c>
      <c r="Q68" s="20">
        <f t="shared" si="14"/>
        <v>96578</v>
      </c>
      <c r="R68" s="5">
        <f t="shared" si="15"/>
        <v>99061</v>
      </c>
      <c r="S68" s="5">
        <f t="shared" si="22"/>
        <v>3283761752.6196918</v>
      </c>
      <c r="T68" s="20">
        <f>SUM(S68:$S$127)</f>
        <v>72847081762.739594</v>
      </c>
      <c r="U68" s="6">
        <f t="shared" si="23"/>
        <v>22.184033815676262</v>
      </c>
    </row>
    <row r="69" spans="1:21">
      <c r="A69" s="21">
        <v>55</v>
      </c>
      <c r="B69" s="17">
        <f>Absterbeordnung!C63</f>
        <v>96266</v>
      </c>
      <c r="C69" s="18">
        <f t="shared" si="16"/>
        <v>0.33650424955324687</v>
      </c>
      <c r="D69" s="17">
        <f t="shared" si="17"/>
        <v>32393.918087492864</v>
      </c>
      <c r="E69" s="17">
        <f>SUM(D69:$D$136)</f>
        <v>721865.95753616397</v>
      </c>
      <c r="F69" s="19">
        <f t="shared" si="18"/>
        <v>22.283996507815861</v>
      </c>
      <c r="G69" s="5"/>
      <c r="H69" s="17">
        <f>Absterbeordnung!C63</f>
        <v>96266</v>
      </c>
      <c r="I69" s="18">
        <f t="shared" si="19"/>
        <v>0.33650424955324687</v>
      </c>
      <c r="J69" s="17">
        <f t="shared" si="20"/>
        <v>32393.918087492864</v>
      </c>
      <c r="K69" s="17">
        <f>SUM($J69:J$136)</f>
        <v>721865.95753616397</v>
      </c>
      <c r="L69" s="19">
        <f t="shared" si="21"/>
        <v>22.283996507815861</v>
      </c>
      <c r="N69" s="6">
        <v>55</v>
      </c>
      <c r="O69" s="6">
        <f t="shared" si="12"/>
        <v>74</v>
      </c>
      <c r="P69" s="20">
        <f t="shared" si="13"/>
        <v>96266</v>
      </c>
      <c r="Q69" s="20">
        <f t="shared" si="14"/>
        <v>96266</v>
      </c>
      <c r="R69" s="5">
        <f t="shared" si="15"/>
        <v>99018</v>
      </c>
      <c r="S69" s="5">
        <f t="shared" si="22"/>
        <v>3207580981.1873684</v>
      </c>
      <c r="T69" s="20">
        <f>SUM(S69:$S$127)</f>
        <v>69563320010.119904</v>
      </c>
      <c r="U69" s="6">
        <f t="shared" si="23"/>
        <v>21.687159394606851</v>
      </c>
    </row>
    <row r="70" spans="1:21">
      <c r="A70" s="21">
        <v>56</v>
      </c>
      <c r="B70" s="17">
        <f>Absterbeordnung!C64</f>
        <v>95928</v>
      </c>
      <c r="C70" s="18">
        <f t="shared" si="16"/>
        <v>0.3299061270129871</v>
      </c>
      <c r="D70" s="17">
        <f t="shared" si="17"/>
        <v>31647.234952101826</v>
      </c>
      <c r="E70" s="17">
        <f>SUM(D70:$D$136)</f>
        <v>689472.03944867116</v>
      </c>
      <c r="F70" s="19">
        <f t="shared" si="18"/>
        <v>21.786169960572824</v>
      </c>
      <c r="G70" s="5"/>
      <c r="H70" s="17">
        <f>Absterbeordnung!C64</f>
        <v>95928</v>
      </c>
      <c r="I70" s="18">
        <f t="shared" si="19"/>
        <v>0.3299061270129871</v>
      </c>
      <c r="J70" s="17">
        <f t="shared" si="20"/>
        <v>31647.234952101826</v>
      </c>
      <c r="K70" s="17">
        <f>SUM($J70:J$136)</f>
        <v>689472.03944867116</v>
      </c>
      <c r="L70" s="19">
        <f t="shared" si="21"/>
        <v>21.786169960572824</v>
      </c>
      <c r="N70" s="6">
        <v>56</v>
      </c>
      <c r="O70" s="6">
        <f t="shared" si="12"/>
        <v>75</v>
      </c>
      <c r="P70" s="20">
        <f t="shared" si="13"/>
        <v>95928</v>
      </c>
      <c r="Q70" s="20">
        <f t="shared" si="14"/>
        <v>95928</v>
      </c>
      <c r="R70" s="5">
        <f t="shared" si="15"/>
        <v>98971</v>
      </c>
      <c r="S70" s="5">
        <f t="shared" si="22"/>
        <v>3132158490.4444699</v>
      </c>
      <c r="T70" s="20">
        <f>SUM(S70:$S$127)</f>
        <v>66355739028.932549</v>
      </c>
      <c r="U70" s="6">
        <f t="shared" si="23"/>
        <v>21.185306947706952</v>
      </c>
    </row>
    <row r="71" spans="1:21">
      <c r="A71" s="21">
        <v>57</v>
      </c>
      <c r="B71" s="17">
        <f>Absterbeordnung!C65</f>
        <v>95564</v>
      </c>
      <c r="C71" s="18">
        <f t="shared" si="16"/>
        <v>0.32343737942449713</v>
      </c>
      <c r="D71" s="17">
        <f t="shared" si="17"/>
        <v>30908.969727322645</v>
      </c>
      <c r="E71" s="17">
        <f>SUM(D71:$D$136)</f>
        <v>657824.80449656933</v>
      </c>
      <c r="F71" s="19">
        <f t="shared" si="18"/>
        <v>21.282650644776137</v>
      </c>
      <c r="G71" s="5"/>
      <c r="H71" s="17">
        <f>Absterbeordnung!C65</f>
        <v>95564</v>
      </c>
      <c r="I71" s="18">
        <f t="shared" si="19"/>
        <v>0.32343737942449713</v>
      </c>
      <c r="J71" s="17">
        <f t="shared" si="20"/>
        <v>30908.969727322645</v>
      </c>
      <c r="K71" s="17">
        <f>SUM($J71:J$136)</f>
        <v>657824.80449656933</v>
      </c>
      <c r="L71" s="19">
        <f t="shared" si="21"/>
        <v>21.282650644776137</v>
      </c>
      <c r="N71" s="6">
        <v>57</v>
      </c>
      <c r="O71" s="6">
        <f t="shared" si="12"/>
        <v>76</v>
      </c>
      <c r="P71" s="20">
        <f t="shared" si="13"/>
        <v>95564</v>
      </c>
      <c r="Q71" s="20">
        <f t="shared" si="14"/>
        <v>95564</v>
      </c>
      <c r="R71" s="5">
        <f t="shared" si="15"/>
        <v>98919</v>
      </c>
      <c r="S71" s="5">
        <f t="shared" si="22"/>
        <v>3057484376.4570284</v>
      </c>
      <c r="T71" s="20">
        <f>SUM(S71:$S$127)</f>
        <v>63223580538.488075</v>
      </c>
      <c r="U71" s="6">
        <f t="shared" si="23"/>
        <v>20.678300443762431</v>
      </c>
    </row>
    <row r="72" spans="1:21">
      <c r="A72" s="21">
        <v>58</v>
      </c>
      <c r="B72" s="17">
        <f>Absterbeordnung!C66</f>
        <v>95171</v>
      </c>
      <c r="C72" s="18">
        <f t="shared" si="16"/>
        <v>0.31709547002401678</v>
      </c>
      <c r="D72" s="17">
        <f t="shared" si="17"/>
        <v>30178.292977655699</v>
      </c>
      <c r="E72" s="17">
        <f>SUM(D72:$D$136)</f>
        <v>626915.83476924675</v>
      </c>
      <c r="F72" s="19">
        <f t="shared" si="18"/>
        <v>20.773734128481731</v>
      </c>
      <c r="G72" s="5"/>
      <c r="H72" s="17">
        <f>Absterbeordnung!C66</f>
        <v>95171</v>
      </c>
      <c r="I72" s="18">
        <f t="shared" si="19"/>
        <v>0.31709547002401678</v>
      </c>
      <c r="J72" s="17">
        <f t="shared" si="20"/>
        <v>30178.292977655699</v>
      </c>
      <c r="K72" s="17">
        <f>SUM($J72:J$136)</f>
        <v>626915.83476924675</v>
      </c>
      <c r="L72" s="19">
        <f t="shared" si="21"/>
        <v>20.773734128481731</v>
      </c>
      <c r="N72" s="6">
        <v>58</v>
      </c>
      <c r="O72" s="6">
        <f t="shared" si="12"/>
        <v>77</v>
      </c>
      <c r="P72" s="20">
        <f t="shared" si="13"/>
        <v>95171</v>
      </c>
      <c r="Q72" s="20">
        <f t="shared" si="14"/>
        <v>95171</v>
      </c>
      <c r="R72" s="5">
        <f t="shared" si="15"/>
        <v>98862</v>
      </c>
      <c r="S72" s="5">
        <f t="shared" si="22"/>
        <v>2983486400.356998</v>
      </c>
      <c r="T72" s="20">
        <f>SUM(S72:$S$127)</f>
        <v>60166096162.031044</v>
      </c>
      <c r="U72" s="6">
        <f t="shared" si="23"/>
        <v>20.166371851010176</v>
      </c>
    </row>
    <row r="73" spans="1:21">
      <c r="A73" s="21">
        <v>59</v>
      </c>
      <c r="B73" s="17">
        <f>Absterbeordnung!C67</f>
        <v>94748</v>
      </c>
      <c r="C73" s="18">
        <f t="shared" si="16"/>
        <v>0.3108779117882518</v>
      </c>
      <c r="D73" s="17">
        <f t="shared" si="17"/>
        <v>29455.06038611328</v>
      </c>
      <c r="E73" s="17">
        <f>SUM(D73:$D$136)</f>
        <v>596737.54179159098</v>
      </c>
      <c r="F73" s="19">
        <f t="shared" si="18"/>
        <v>20.259253723103061</v>
      </c>
      <c r="G73" s="5"/>
      <c r="H73" s="17">
        <f>Absterbeordnung!C67</f>
        <v>94748</v>
      </c>
      <c r="I73" s="18">
        <f t="shared" si="19"/>
        <v>0.3108779117882518</v>
      </c>
      <c r="J73" s="17">
        <f t="shared" si="20"/>
        <v>29455.06038611328</v>
      </c>
      <c r="K73" s="17">
        <f>SUM($J73:J$136)</f>
        <v>596737.54179159098</v>
      </c>
      <c r="L73" s="19">
        <f t="shared" si="21"/>
        <v>20.259253723103061</v>
      </c>
      <c r="N73" s="6">
        <v>59</v>
      </c>
      <c r="O73" s="6">
        <f t="shared" si="12"/>
        <v>78</v>
      </c>
      <c r="P73" s="20">
        <f t="shared" si="13"/>
        <v>94748</v>
      </c>
      <c r="Q73" s="20">
        <f t="shared" si="14"/>
        <v>94748</v>
      </c>
      <c r="R73" s="5">
        <f t="shared" si="15"/>
        <v>98800</v>
      </c>
      <c r="S73" s="5">
        <f t="shared" si="22"/>
        <v>2910159966.1479921</v>
      </c>
      <c r="T73" s="20">
        <f>SUM(S73:$S$127)</f>
        <v>57182609761.674049</v>
      </c>
      <c r="U73" s="6">
        <f t="shared" si="23"/>
        <v>19.649301216030167</v>
      </c>
    </row>
    <row r="74" spans="1:21">
      <c r="A74" s="21">
        <v>60</v>
      </c>
      <c r="B74" s="17">
        <f>Absterbeordnung!C68</f>
        <v>94291</v>
      </c>
      <c r="C74" s="18">
        <f t="shared" si="16"/>
        <v>0.30478226645907031</v>
      </c>
      <c r="D74" s="17">
        <f t="shared" si="17"/>
        <v>28738.2246866922</v>
      </c>
      <c r="E74" s="17">
        <f>SUM(D74:$D$136)</f>
        <v>567282.48140547762</v>
      </c>
      <c r="F74" s="19">
        <f t="shared" si="18"/>
        <v>19.739649459563484</v>
      </c>
      <c r="G74" s="5"/>
      <c r="H74" s="17">
        <f>Absterbeordnung!C68</f>
        <v>94291</v>
      </c>
      <c r="I74" s="18">
        <f t="shared" si="19"/>
        <v>0.30478226645907031</v>
      </c>
      <c r="J74" s="17">
        <f t="shared" si="20"/>
        <v>28738.2246866922</v>
      </c>
      <c r="K74" s="17">
        <f>SUM($J74:J$136)</f>
        <v>567282.48140547762</v>
      </c>
      <c r="L74" s="19">
        <f t="shared" si="21"/>
        <v>19.739649459563484</v>
      </c>
      <c r="N74" s="6">
        <v>60</v>
      </c>
      <c r="O74" s="6">
        <f t="shared" si="12"/>
        <v>79</v>
      </c>
      <c r="P74" s="20">
        <f t="shared" si="13"/>
        <v>94291</v>
      </c>
      <c r="Q74" s="20">
        <f t="shared" si="14"/>
        <v>94291</v>
      </c>
      <c r="R74" s="5">
        <f t="shared" si="15"/>
        <v>98731</v>
      </c>
      <c r="S74" s="5">
        <f t="shared" si="22"/>
        <v>2837353661.5418077</v>
      </c>
      <c r="T74" s="20">
        <f>SUM(S74:$S$127)</f>
        <v>54272449795.526047</v>
      </c>
      <c r="U74" s="6">
        <f t="shared" si="23"/>
        <v>19.127841034111551</v>
      </c>
    </row>
    <row r="75" spans="1:21">
      <c r="A75" s="21">
        <v>61</v>
      </c>
      <c r="B75" s="17">
        <f>Absterbeordnung!C69</f>
        <v>93796</v>
      </c>
      <c r="C75" s="18">
        <f t="shared" si="16"/>
        <v>0.29880614358732388</v>
      </c>
      <c r="D75" s="17">
        <f t="shared" si="17"/>
        <v>28026.821043916632</v>
      </c>
      <c r="E75" s="17">
        <f>SUM(D75:$D$136)</f>
        <v>538544.2567187855</v>
      </c>
      <c r="F75" s="19">
        <f t="shared" si="18"/>
        <v>19.215317209001817</v>
      </c>
      <c r="G75" s="5"/>
      <c r="H75" s="17">
        <f>Absterbeordnung!C69</f>
        <v>93796</v>
      </c>
      <c r="I75" s="18">
        <f t="shared" si="19"/>
        <v>0.29880614358732388</v>
      </c>
      <c r="J75" s="17">
        <f t="shared" si="20"/>
        <v>28026.821043916632</v>
      </c>
      <c r="K75" s="17">
        <f>SUM($J75:J$136)</f>
        <v>538544.2567187855</v>
      </c>
      <c r="L75" s="19">
        <f t="shared" si="21"/>
        <v>19.215317209001817</v>
      </c>
      <c r="N75" s="6">
        <v>61</v>
      </c>
      <c r="O75" s="6">
        <f t="shared" si="12"/>
        <v>80</v>
      </c>
      <c r="P75" s="20">
        <f t="shared" si="13"/>
        <v>93796</v>
      </c>
      <c r="Q75" s="20">
        <f t="shared" si="14"/>
        <v>93796</v>
      </c>
      <c r="R75" s="5">
        <f t="shared" si="15"/>
        <v>98654</v>
      </c>
      <c r="S75" s="5">
        <f t="shared" si="22"/>
        <v>2764958003.2665515</v>
      </c>
      <c r="T75" s="20">
        <f>SUM(S75:$S$127)</f>
        <v>51435096133.984245</v>
      </c>
      <c r="U75" s="6">
        <f t="shared" si="23"/>
        <v>18.602487297535173</v>
      </c>
    </row>
    <row r="76" spans="1:21">
      <c r="A76" s="21">
        <v>62</v>
      </c>
      <c r="B76" s="17">
        <f>Absterbeordnung!C70</f>
        <v>93258</v>
      </c>
      <c r="C76" s="18">
        <f t="shared" si="16"/>
        <v>0.29294719959541554</v>
      </c>
      <c r="D76" s="17">
        <f t="shared" si="17"/>
        <v>27319.669939869262</v>
      </c>
      <c r="E76" s="17">
        <f>SUM(D76:$D$136)</f>
        <v>510517.43567486882</v>
      </c>
      <c r="F76" s="19">
        <f t="shared" si="18"/>
        <v>18.686808325229418</v>
      </c>
      <c r="G76" s="5"/>
      <c r="H76" s="17">
        <f>Absterbeordnung!C70</f>
        <v>93258</v>
      </c>
      <c r="I76" s="18">
        <f t="shared" si="19"/>
        <v>0.29294719959541554</v>
      </c>
      <c r="J76" s="17">
        <f t="shared" si="20"/>
        <v>27319.669939869262</v>
      </c>
      <c r="K76" s="17">
        <f>SUM($J76:J$136)</f>
        <v>510517.43567486882</v>
      </c>
      <c r="L76" s="19">
        <f t="shared" si="21"/>
        <v>18.686808325229418</v>
      </c>
      <c r="N76" s="6">
        <v>62</v>
      </c>
      <c r="O76" s="6">
        <f t="shared" si="12"/>
        <v>81</v>
      </c>
      <c r="P76" s="20">
        <f t="shared" si="13"/>
        <v>93258</v>
      </c>
      <c r="Q76" s="20">
        <f t="shared" si="14"/>
        <v>93258</v>
      </c>
      <c r="R76" s="5">
        <f t="shared" si="15"/>
        <v>98568</v>
      </c>
      <c r="S76" s="5">
        <f t="shared" si="22"/>
        <v>2692845226.6330333</v>
      </c>
      <c r="T76" s="20">
        <f>SUM(S76:$S$127)</f>
        <v>48670138130.71769</v>
      </c>
      <c r="U76" s="6">
        <f t="shared" si="23"/>
        <v>18.073871327381045</v>
      </c>
    </row>
    <row r="77" spans="1:21">
      <c r="A77" s="21">
        <v>63</v>
      </c>
      <c r="B77" s="17">
        <f>Absterbeordnung!C71</f>
        <v>92675</v>
      </c>
      <c r="C77" s="18">
        <f t="shared" si="16"/>
        <v>0.28720313685825061</v>
      </c>
      <c r="D77" s="17">
        <f t="shared" si="17"/>
        <v>26616.550708338375</v>
      </c>
      <c r="E77" s="17">
        <f>SUM(D77:$D$136)</f>
        <v>483197.76573499962</v>
      </c>
      <c r="F77" s="19">
        <f t="shared" si="18"/>
        <v>18.154033970435712</v>
      </c>
      <c r="G77" s="5"/>
      <c r="H77" s="17">
        <f>Absterbeordnung!C71</f>
        <v>92675</v>
      </c>
      <c r="I77" s="18">
        <f t="shared" si="19"/>
        <v>0.28720313685825061</v>
      </c>
      <c r="J77" s="17">
        <f t="shared" si="20"/>
        <v>26616.550708338375</v>
      </c>
      <c r="K77" s="17">
        <f>SUM($J77:J$136)</f>
        <v>483197.76573499962</v>
      </c>
      <c r="L77" s="19">
        <f t="shared" si="21"/>
        <v>18.154033970435712</v>
      </c>
      <c r="N77" s="6">
        <v>63</v>
      </c>
      <c r="O77" s="6">
        <f t="shared" si="12"/>
        <v>82</v>
      </c>
      <c r="P77" s="20">
        <f t="shared" si="13"/>
        <v>92675</v>
      </c>
      <c r="Q77" s="20">
        <f t="shared" si="14"/>
        <v>92675</v>
      </c>
      <c r="R77" s="5">
        <f t="shared" si="15"/>
        <v>98471</v>
      </c>
      <c r="S77" s="5">
        <f t="shared" si="22"/>
        <v>2620958364.8007879</v>
      </c>
      <c r="T77" s="20">
        <f>SUM(S77:$S$127)</f>
        <v>45977292904.084671</v>
      </c>
      <c r="U77" s="6">
        <f t="shared" si="23"/>
        <v>17.542168361602066</v>
      </c>
    </row>
    <row r="78" spans="1:21">
      <c r="A78" s="21">
        <v>64</v>
      </c>
      <c r="B78" s="17">
        <f>Absterbeordnung!C72</f>
        <v>92045</v>
      </c>
      <c r="C78" s="18">
        <f t="shared" si="16"/>
        <v>0.28157170280220639</v>
      </c>
      <c r="D78" s="17">
        <f t="shared" si="17"/>
        <v>25917.267384429088</v>
      </c>
      <c r="E78" s="17">
        <f>SUM(D78:$D$136)</f>
        <v>456581.21502666123</v>
      </c>
      <c r="F78" s="19">
        <f t="shared" si="18"/>
        <v>17.616873270403964</v>
      </c>
      <c r="G78" s="5"/>
      <c r="H78" s="17">
        <f>Absterbeordnung!C72</f>
        <v>92045</v>
      </c>
      <c r="I78" s="18">
        <f t="shared" si="19"/>
        <v>0.28157170280220639</v>
      </c>
      <c r="J78" s="17">
        <f t="shared" si="20"/>
        <v>25917.267384429088</v>
      </c>
      <c r="K78" s="17">
        <f>SUM($J78:J$136)</f>
        <v>456581.21502666123</v>
      </c>
      <c r="L78" s="19">
        <f t="shared" si="21"/>
        <v>17.616873270403964</v>
      </c>
      <c r="N78" s="6">
        <v>64</v>
      </c>
      <c r="O78" s="6">
        <f t="shared" ref="O78:O109" si="24">N78+$B$3</f>
        <v>83</v>
      </c>
      <c r="P78" s="20">
        <f t="shared" ref="P78:P109" si="25">B78</f>
        <v>92045</v>
      </c>
      <c r="Q78" s="20">
        <f t="shared" ref="Q78:Q109" si="26">B78</f>
        <v>92045</v>
      </c>
      <c r="R78" s="5">
        <f t="shared" ref="R78:R109" si="27">LOOKUP(N78,$O$14:$O$136,$Q$14:$Q$136)</f>
        <v>98363</v>
      </c>
      <c r="S78" s="5">
        <f t="shared" si="22"/>
        <v>2549300171.7345982</v>
      </c>
      <c r="T78" s="20">
        <f>SUM(S78:$S$127)</f>
        <v>43356334539.283875</v>
      </c>
      <c r="U78" s="6">
        <f t="shared" si="23"/>
        <v>17.007151617529331</v>
      </c>
    </row>
    <row r="79" spans="1:21">
      <c r="A79" s="21">
        <v>65</v>
      </c>
      <c r="B79" s="17">
        <f>Absterbeordnung!C73</f>
        <v>91364</v>
      </c>
      <c r="C79" s="18">
        <f t="shared" ref="C79:C110" si="28">1/(((1+($B$5/100))^A79))</f>
        <v>0.27605068902177099</v>
      </c>
      <c r="D79" s="17">
        <f t="shared" ref="D79:D110" si="29">B79*C79</f>
        <v>25221.095151785084</v>
      </c>
      <c r="E79" s="17">
        <f>SUM(D79:$D$136)</f>
        <v>430663.94764223212</v>
      </c>
      <c r="F79" s="19">
        <f t="shared" ref="F79:F110" si="30">E79/D79</f>
        <v>17.075545096294157</v>
      </c>
      <c r="G79" s="5"/>
      <c r="H79" s="17">
        <f>Absterbeordnung!C73</f>
        <v>91364</v>
      </c>
      <c r="I79" s="18">
        <f t="shared" ref="I79:I110" si="31">1/(((1+($B$5/100))^A79))</f>
        <v>0.27605068902177099</v>
      </c>
      <c r="J79" s="17">
        <f t="shared" ref="J79:J110" si="32">H79*I79</f>
        <v>25221.095151785084</v>
      </c>
      <c r="K79" s="17">
        <f>SUM($J79:J$136)</f>
        <v>430663.94764223212</v>
      </c>
      <c r="L79" s="19">
        <f t="shared" ref="L79:L110" si="33">K79/J79</f>
        <v>17.075545096294157</v>
      </c>
      <c r="N79" s="6">
        <v>65</v>
      </c>
      <c r="O79" s="6">
        <f t="shared" si="24"/>
        <v>84</v>
      </c>
      <c r="P79" s="20">
        <f t="shared" si="25"/>
        <v>91364</v>
      </c>
      <c r="Q79" s="20">
        <f t="shared" si="26"/>
        <v>91364</v>
      </c>
      <c r="R79" s="5">
        <f t="shared" si="27"/>
        <v>98240</v>
      </c>
      <c r="S79" s="5">
        <f t="shared" ref="S79:S110" si="34">P79*R79*I79</f>
        <v>2477720387.7113667</v>
      </c>
      <c r="T79" s="20">
        <f>SUM(S79:$S$136)</f>
        <v>40807034367.549278</v>
      </c>
      <c r="U79" s="6">
        <f t="shared" ref="U79:U110" si="35">T79/S79</f>
        <v>16.469588162545705</v>
      </c>
    </row>
    <row r="80" spans="1:21">
      <c r="A80" s="21">
        <v>66</v>
      </c>
      <c r="B80" s="17">
        <f>Absterbeordnung!C74</f>
        <v>90634</v>
      </c>
      <c r="C80" s="18">
        <f t="shared" si="28"/>
        <v>0.27063793041350098</v>
      </c>
      <c r="D80" s="17">
        <f t="shared" si="29"/>
        <v>24528.998185097247</v>
      </c>
      <c r="E80" s="17">
        <f>SUM(D80:$D$136)</f>
        <v>405442.85249044705</v>
      </c>
      <c r="F80" s="19">
        <f t="shared" si="30"/>
        <v>16.529123995645957</v>
      </c>
      <c r="G80" s="5"/>
      <c r="H80" s="17">
        <f>Absterbeordnung!C74</f>
        <v>90634</v>
      </c>
      <c r="I80" s="18">
        <f t="shared" si="31"/>
        <v>0.27063793041350098</v>
      </c>
      <c r="J80" s="17">
        <f t="shared" si="32"/>
        <v>24528.998185097247</v>
      </c>
      <c r="K80" s="17">
        <f>SUM($J80:J$136)</f>
        <v>405442.85249044705</v>
      </c>
      <c r="L80" s="19">
        <f t="shared" si="33"/>
        <v>16.529123995645957</v>
      </c>
      <c r="N80" s="6">
        <v>66</v>
      </c>
      <c r="O80" s="6">
        <f t="shared" si="24"/>
        <v>85</v>
      </c>
      <c r="P80" s="20">
        <f t="shared" si="25"/>
        <v>90634</v>
      </c>
      <c r="Q80" s="20">
        <f t="shared" si="26"/>
        <v>90634</v>
      </c>
      <c r="R80" s="5">
        <f t="shared" si="27"/>
        <v>98103</v>
      </c>
      <c r="S80" s="5">
        <f t="shared" si="34"/>
        <v>2406368308.9525952</v>
      </c>
      <c r="T80" s="20">
        <f>SUM(S80:$S$136)</f>
        <v>38329313979.837906</v>
      </c>
      <c r="U80" s="6">
        <f t="shared" si="35"/>
        <v>15.928282398516654</v>
      </c>
    </row>
    <row r="81" spans="1:21">
      <c r="A81" s="21">
        <v>67</v>
      </c>
      <c r="B81" s="17">
        <f>Absterbeordnung!C75</f>
        <v>89854</v>
      </c>
      <c r="C81" s="18">
        <f t="shared" si="28"/>
        <v>0.26533130432696173</v>
      </c>
      <c r="D81" s="17">
        <f t="shared" si="29"/>
        <v>23841.07901899482</v>
      </c>
      <c r="E81" s="17">
        <f>SUM(D81:$D$136)</f>
        <v>380913.85430534987</v>
      </c>
      <c r="F81" s="19">
        <f t="shared" si="30"/>
        <v>15.977206988067348</v>
      </c>
      <c r="G81" s="5"/>
      <c r="H81" s="17">
        <f>Absterbeordnung!C75</f>
        <v>89854</v>
      </c>
      <c r="I81" s="18">
        <f t="shared" si="31"/>
        <v>0.26533130432696173</v>
      </c>
      <c r="J81" s="17">
        <f t="shared" si="32"/>
        <v>23841.07901899482</v>
      </c>
      <c r="K81" s="17">
        <f>SUM($J81:J$136)</f>
        <v>380913.85430534987</v>
      </c>
      <c r="L81" s="19">
        <f t="shared" si="33"/>
        <v>15.977206988067348</v>
      </c>
      <c r="N81" s="6">
        <v>67</v>
      </c>
      <c r="O81" s="6">
        <f t="shared" si="24"/>
        <v>86</v>
      </c>
      <c r="P81" s="20">
        <f t="shared" si="25"/>
        <v>89854</v>
      </c>
      <c r="Q81" s="20">
        <f t="shared" si="26"/>
        <v>89854</v>
      </c>
      <c r="R81" s="5">
        <f t="shared" si="27"/>
        <v>97948</v>
      </c>
      <c r="S81" s="5">
        <f t="shared" si="34"/>
        <v>2335186007.7525043</v>
      </c>
      <c r="T81" s="20">
        <f>SUM(S81:$S$136)</f>
        <v>35922945670.885315</v>
      </c>
      <c r="U81" s="6">
        <f t="shared" si="35"/>
        <v>15.38333372657508</v>
      </c>
    </row>
    <row r="82" spans="1:21">
      <c r="A82" s="21">
        <v>68</v>
      </c>
      <c r="B82" s="17">
        <f>Absterbeordnung!C76</f>
        <v>89025</v>
      </c>
      <c r="C82" s="18">
        <f t="shared" si="28"/>
        <v>0.26012872973231543</v>
      </c>
      <c r="D82" s="17">
        <f t="shared" si="29"/>
        <v>23157.960164419383</v>
      </c>
      <c r="E82" s="17">
        <f>SUM(D82:$D$136)</f>
        <v>357072.775286355</v>
      </c>
      <c r="F82" s="19">
        <f t="shared" si="30"/>
        <v>15.419008097050483</v>
      </c>
      <c r="G82" s="5"/>
      <c r="H82" s="17">
        <f>Absterbeordnung!C76</f>
        <v>89025</v>
      </c>
      <c r="I82" s="18">
        <f t="shared" si="31"/>
        <v>0.26012872973231543</v>
      </c>
      <c r="J82" s="17">
        <f t="shared" si="32"/>
        <v>23157.960164419383</v>
      </c>
      <c r="K82" s="17">
        <f>SUM($J82:J$136)</f>
        <v>357072.775286355</v>
      </c>
      <c r="L82" s="19">
        <f t="shared" si="33"/>
        <v>15.419008097050483</v>
      </c>
      <c r="N82" s="6">
        <v>68</v>
      </c>
      <c r="O82" s="6">
        <f t="shared" si="24"/>
        <v>87</v>
      </c>
      <c r="P82" s="20">
        <f t="shared" si="25"/>
        <v>89025</v>
      </c>
      <c r="Q82" s="20">
        <f t="shared" si="26"/>
        <v>89025</v>
      </c>
      <c r="R82" s="5">
        <f t="shared" si="27"/>
        <v>97775</v>
      </c>
      <c r="S82" s="5">
        <f t="shared" si="34"/>
        <v>2264269555.0761051</v>
      </c>
      <c r="T82" s="20">
        <f>SUM(S82:$S$136)</f>
        <v>33587759663.132793</v>
      </c>
      <c r="U82" s="6">
        <f t="shared" si="35"/>
        <v>14.833816754650426</v>
      </c>
    </row>
    <row r="83" spans="1:21">
      <c r="A83" s="21">
        <v>69</v>
      </c>
      <c r="B83" s="17">
        <f>Absterbeordnung!C77</f>
        <v>88142</v>
      </c>
      <c r="C83" s="18">
        <f t="shared" si="28"/>
        <v>0.25502816640423082</v>
      </c>
      <c r="D83" s="17">
        <f t="shared" si="29"/>
        <v>22478.692643201714</v>
      </c>
      <c r="E83" s="17">
        <f>SUM(D83:$D$136)</f>
        <v>333914.81512193568</v>
      </c>
      <c r="F83" s="19">
        <f t="shared" si="30"/>
        <v>14.854725780634862</v>
      </c>
      <c r="G83" s="5"/>
      <c r="H83" s="17">
        <f>Absterbeordnung!C77</f>
        <v>88142</v>
      </c>
      <c r="I83" s="18">
        <f t="shared" si="31"/>
        <v>0.25502816640423082</v>
      </c>
      <c r="J83" s="17">
        <f t="shared" si="32"/>
        <v>22478.692643201714</v>
      </c>
      <c r="K83" s="17">
        <f>SUM($J83:J$136)</f>
        <v>333914.81512193568</v>
      </c>
      <c r="L83" s="19">
        <f t="shared" si="33"/>
        <v>14.854725780634862</v>
      </c>
      <c r="N83" s="6">
        <v>69</v>
      </c>
      <c r="O83" s="6">
        <f t="shared" si="24"/>
        <v>88</v>
      </c>
      <c r="P83" s="20">
        <f t="shared" si="25"/>
        <v>88142</v>
      </c>
      <c r="Q83" s="20">
        <f t="shared" si="26"/>
        <v>88142</v>
      </c>
      <c r="R83" s="5">
        <f t="shared" si="27"/>
        <v>97581</v>
      </c>
      <c r="S83" s="5">
        <f t="shared" si="34"/>
        <v>2193493306.8162665</v>
      </c>
      <c r="T83" s="20">
        <f>SUM(S83:$S$136)</f>
        <v>31323490108.05669</v>
      </c>
      <c r="U83" s="6">
        <f t="shared" si="35"/>
        <v>14.280184950060775</v>
      </c>
    </row>
    <row r="84" spans="1:21">
      <c r="A84" s="21">
        <v>70</v>
      </c>
      <c r="B84" s="17">
        <f>Absterbeordnung!C78</f>
        <v>87199</v>
      </c>
      <c r="C84" s="18">
        <f t="shared" si="28"/>
        <v>0.25002761412179492</v>
      </c>
      <c r="D84" s="17">
        <f t="shared" si="29"/>
        <v>21802.157923806393</v>
      </c>
      <c r="E84" s="17">
        <f>SUM(D84:$D$136)</f>
        <v>311436.12247873395</v>
      </c>
      <c r="F84" s="19">
        <f t="shared" si="30"/>
        <v>14.284646665120613</v>
      </c>
      <c r="G84" s="5"/>
      <c r="H84" s="17">
        <f>Absterbeordnung!C78</f>
        <v>87199</v>
      </c>
      <c r="I84" s="18">
        <f t="shared" si="31"/>
        <v>0.25002761412179492</v>
      </c>
      <c r="J84" s="17">
        <f t="shared" si="32"/>
        <v>21802.157923806393</v>
      </c>
      <c r="K84" s="17">
        <f>SUM($J84:J$136)</f>
        <v>311436.12247873395</v>
      </c>
      <c r="L84" s="19">
        <f t="shared" si="33"/>
        <v>14.284646665120613</v>
      </c>
      <c r="N84" s="6">
        <v>70</v>
      </c>
      <c r="O84" s="6">
        <f t="shared" si="24"/>
        <v>89</v>
      </c>
      <c r="P84" s="20">
        <f t="shared" si="25"/>
        <v>87199</v>
      </c>
      <c r="Q84" s="20">
        <f t="shared" si="26"/>
        <v>87199</v>
      </c>
      <c r="R84" s="5">
        <f t="shared" si="27"/>
        <v>97366</v>
      </c>
      <c r="S84" s="5">
        <f t="shared" si="34"/>
        <v>2122788908.4093335</v>
      </c>
      <c r="T84" s="20">
        <f>SUM(S84:$S$136)</f>
        <v>29129996801.240421</v>
      </c>
      <c r="U84" s="6">
        <f t="shared" si="35"/>
        <v>13.722512250673272</v>
      </c>
    </row>
    <row r="85" spans="1:21">
      <c r="A85" s="21">
        <v>71</v>
      </c>
      <c r="B85" s="17">
        <f>Absterbeordnung!C79</f>
        <v>86185</v>
      </c>
      <c r="C85" s="18">
        <f t="shared" si="28"/>
        <v>0.24512511188411268</v>
      </c>
      <c r="D85" s="17">
        <f t="shared" si="29"/>
        <v>21126.10776773225</v>
      </c>
      <c r="E85" s="17">
        <f>SUM(D85:$D$136)</f>
        <v>289633.96455492754</v>
      </c>
      <c r="F85" s="19">
        <f t="shared" si="30"/>
        <v>13.70976460686766</v>
      </c>
      <c r="G85" s="5"/>
      <c r="H85" s="17">
        <f>Absterbeordnung!C79</f>
        <v>86185</v>
      </c>
      <c r="I85" s="18">
        <f t="shared" si="31"/>
        <v>0.24512511188411268</v>
      </c>
      <c r="J85" s="17">
        <f t="shared" si="32"/>
        <v>21126.10776773225</v>
      </c>
      <c r="K85" s="17">
        <f>SUM($J85:J$136)</f>
        <v>289633.96455492754</v>
      </c>
      <c r="L85" s="19">
        <f t="shared" si="33"/>
        <v>13.70976460686766</v>
      </c>
      <c r="N85" s="6">
        <v>71</v>
      </c>
      <c r="O85" s="6">
        <f t="shared" si="24"/>
        <v>90</v>
      </c>
      <c r="P85" s="20">
        <f t="shared" si="25"/>
        <v>86185</v>
      </c>
      <c r="Q85" s="20">
        <f t="shared" si="26"/>
        <v>86185</v>
      </c>
      <c r="R85" s="5">
        <f t="shared" si="27"/>
        <v>97128</v>
      </c>
      <c r="S85" s="5">
        <f t="shared" si="34"/>
        <v>2051936595.2642982</v>
      </c>
      <c r="T85" s="20">
        <f>SUM(S85:$S$136)</f>
        <v>27007207892.831089</v>
      </c>
      <c r="U85" s="6">
        <f t="shared" si="35"/>
        <v>13.161814041994043</v>
      </c>
    </row>
    <row r="86" spans="1:21">
      <c r="A86" s="21">
        <v>72</v>
      </c>
      <c r="B86" s="17">
        <f>Absterbeordnung!C80</f>
        <v>85083</v>
      </c>
      <c r="C86" s="18">
        <f t="shared" si="28"/>
        <v>0.24031873714128693</v>
      </c>
      <c r="D86" s="17">
        <f t="shared" si="29"/>
        <v>20447.039112192117</v>
      </c>
      <c r="E86" s="17">
        <f>SUM(D86:$D$136)</f>
        <v>268507.85678719531</v>
      </c>
      <c r="F86" s="19">
        <f t="shared" si="30"/>
        <v>13.131869867020992</v>
      </c>
      <c r="G86" s="5"/>
      <c r="H86" s="17">
        <f>Absterbeordnung!C80</f>
        <v>85083</v>
      </c>
      <c r="I86" s="18">
        <f t="shared" si="31"/>
        <v>0.24031873714128693</v>
      </c>
      <c r="J86" s="17">
        <f t="shared" si="32"/>
        <v>20447.039112192117</v>
      </c>
      <c r="K86" s="17">
        <f>SUM($J86:J$136)</f>
        <v>268507.85678719531</v>
      </c>
      <c r="L86" s="19">
        <f t="shared" si="33"/>
        <v>13.131869867020992</v>
      </c>
      <c r="N86" s="6">
        <v>72</v>
      </c>
      <c r="O86" s="6">
        <f t="shared" si="24"/>
        <v>91</v>
      </c>
      <c r="P86" s="20">
        <f t="shared" si="25"/>
        <v>85083</v>
      </c>
      <c r="Q86" s="20">
        <f t="shared" si="26"/>
        <v>85083</v>
      </c>
      <c r="R86" s="5">
        <f t="shared" si="27"/>
        <v>96865</v>
      </c>
      <c r="S86" s="5">
        <f t="shared" si="34"/>
        <v>1980602443.6024892</v>
      </c>
      <c r="T86" s="20">
        <f>SUM(S86:$S$136)</f>
        <v>24955271297.566792</v>
      </c>
      <c r="U86" s="6">
        <f t="shared" si="35"/>
        <v>12.599838689573668</v>
      </c>
    </row>
    <row r="87" spans="1:21">
      <c r="A87" s="21">
        <v>73</v>
      </c>
      <c r="B87" s="17">
        <f>Absterbeordnung!C81</f>
        <v>83873</v>
      </c>
      <c r="C87" s="18">
        <f t="shared" si="28"/>
        <v>0.2356066050404774</v>
      </c>
      <c r="D87" s="17">
        <f t="shared" si="29"/>
        <v>19761.03278455996</v>
      </c>
      <c r="E87" s="17">
        <f>SUM(D87:$D$136)</f>
        <v>248060.8176750032</v>
      </c>
      <c r="F87" s="19">
        <f t="shared" si="30"/>
        <v>12.553029003060127</v>
      </c>
      <c r="G87" s="5"/>
      <c r="H87" s="17">
        <f>Absterbeordnung!C81</f>
        <v>83873</v>
      </c>
      <c r="I87" s="18">
        <f t="shared" si="31"/>
        <v>0.2356066050404774</v>
      </c>
      <c r="J87" s="17">
        <f t="shared" si="32"/>
        <v>19761.03278455996</v>
      </c>
      <c r="K87" s="17">
        <f>SUM($J87:J$136)</f>
        <v>248060.8176750032</v>
      </c>
      <c r="L87" s="19">
        <f t="shared" si="33"/>
        <v>12.553029003060127</v>
      </c>
      <c r="N87" s="6">
        <v>73</v>
      </c>
      <c r="O87" s="6">
        <f t="shared" si="24"/>
        <v>92</v>
      </c>
      <c r="P87" s="20">
        <f t="shared" si="25"/>
        <v>83873</v>
      </c>
      <c r="Q87" s="20">
        <f t="shared" si="26"/>
        <v>83873</v>
      </c>
      <c r="R87" s="5">
        <f t="shared" si="27"/>
        <v>96578</v>
      </c>
      <c r="S87" s="5">
        <f t="shared" si="34"/>
        <v>1908481024.2672319</v>
      </c>
      <c r="T87" s="20">
        <f>SUM(S87:$S$136)</f>
        <v>22974668853.964306</v>
      </c>
      <c r="U87" s="6">
        <f t="shared" si="35"/>
        <v>12.038196116089502</v>
      </c>
    </row>
    <row r="88" spans="1:21">
      <c r="A88" s="21">
        <v>74</v>
      </c>
      <c r="B88" s="17">
        <f>Absterbeordnung!C82</f>
        <v>82531</v>
      </c>
      <c r="C88" s="18">
        <f t="shared" si="28"/>
        <v>0.23098686768674251</v>
      </c>
      <c r="D88" s="17">
        <f t="shared" si="29"/>
        <v>19063.577177054547</v>
      </c>
      <c r="E88" s="17">
        <f>SUM(D88:$D$136)</f>
        <v>228299.7848904432</v>
      </c>
      <c r="F88" s="19">
        <f t="shared" si="30"/>
        <v>11.975705439230534</v>
      </c>
      <c r="G88" s="5"/>
      <c r="H88" s="17">
        <f>Absterbeordnung!C82</f>
        <v>82531</v>
      </c>
      <c r="I88" s="18">
        <f t="shared" si="31"/>
        <v>0.23098686768674251</v>
      </c>
      <c r="J88" s="17">
        <f t="shared" si="32"/>
        <v>19063.577177054547</v>
      </c>
      <c r="K88" s="17">
        <f>SUM($J88:J$136)</f>
        <v>228299.7848904432</v>
      </c>
      <c r="L88" s="19">
        <f t="shared" si="33"/>
        <v>11.975705439230534</v>
      </c>
      <c r="N88" s="6">
        <v>74</v>
      </c>
      <c r="O88" s="6">
        <f t="shared" si="24"/>
        <v>93</v>
      </c>
      <c r="P88" s="20">
        <f t="shared" si="25"/>
        <v>82531</v>
      </c>
      <c r="Q88" s="20">
        <f t="shared" si="26"/>
        <v>82531</v>
      </c>
      <c r="R88" s="5">
        <f t="shared" si="27"/>
        <v>96266</v>
      </c>
      <c r="S88" s="5">
        <f t="shared" si="34"/>
        <v>1835174320.5263329</v>
      </c>
      <c r="T88" s="20">
        <f>SUM(S88:$S$136)</f>
        <v>21066187829.697079</v>
      </c>
      <c r="U88" s="6">
        <f t="shared" si="35"/>
        <v>11.479120862837291</v>
      </c>
    </row>
    <row r="89" spans="1:21">
      <c r="A89" s="21">
        <v>75</v>
      </c>
      <c r="B89" s="17">
        <f>Absterbeordnung!C83</f>
        <v>81031</v>
      </c>
      <c r="C89" s="18">
        <f t="shared" si="28"/>
        <v>0.22645771341837509</v>
      </c>
      <c r="D89" s="17">
        <f t="shared" si="29"/>
        <v>18350.094976004351</v>
      </c>
      <c r="E89" s="17">
        <f>SUM(D89:$D$136)</f>
        <v>209236.20771338866</v>
      </c>
      <c r="F89" s="19">
        <f t="shared" si="30"/>
        <v>11.402459114625731</v>
      </c>
      <c r="G89" s="5"/>
      <c r="H89" s="17">
        <f>Absterbeordnung!C83</f>
        <v>81031</v>
      </c>
      <c r="I89" s="18">
        <f t="shared" si="31"/>
        <v>0.22645771341837509</v>
      </c>
      <c r="J89" s="17">
        <f t="shared" si="32"/>
        <v>18350.094976004351</v>
      </c>
      <c r="K89" s="17">
        <f>SUM($J89:J$136)</f>
        <v>209236.20771338866</v>
      </c>
      <c r="L89" s="19">
        <f t="shared" si="33"/>
        <v>11.402459114625731</v>
      </c>
      <c r="N89" s="6">
        <v>75</v>
      </c>
      <c r="O89" s="6">
        <f t="shared" si="24"/>
        <v>94</v>
      </c>
      <c r="P89" s="20">
        <f t="shared" si="25"/>
        <v>81031</v>
      </c>
      <c r="Q89" s="20">
        <f t="shared" si="26"/>
        <v>81031</v>
      </c>
      <c r="R89" s="5">
        <f t="shared" si="27"/>
        <v>95928</v>
      </c>
      <c r="S89" s="5">
        <f t="shared" si="34"/>
        <v>1760287910.8581455</v>
      </c>
      <c r="T89" s="20">
        <f>SUM(S89:$S$136)</f>
        <v>19231013509.170742</v>
      </c>
      <c r="U89" s="6">
        <f t="shared" si="35"/>
        <v>10.924925059444149</v>
      </c>
    </row>
    <row r="90" spans="1:21">
      <c r="A90" s="21">
        <v>76</v>
      </c>
      <c r="B90" s="17">
        <f>Absterbeordnung!C84</f>
        <v>79349</v>
      </c>
      <c r="C90" s="18">
        <f t="shared" si="28"/>
        <v>0.22201736609644609</v>
      </c>
      <c r="D90" s="17">
        <f t="shared" si="29"/>
        <v>17616.8559823869</v>
      </c>
      <c r="E90" s="17">
        <f>SUM(D90:$D$136)</f>
        <v>190886.11273738433</v>
      </c>
      <c r="F90" s="19">
        <f t="shared" si="30"/>
        <v>10.835424489377091</v>
      </c>
      <c r="G90" s="5"/>
      <c r="H90" s="17">
        <f>Absterbeordnung!C84</f>
        <v>79349</v>
      </c>
      <c r="I90" s="18">
        <f t="shared" si="31"/>
        <v>0.22201736609644609</v>
      </c>
      <c r="J90" s="17">
        <f t="shared" si="32"/>
        <v>17616.8559823869</v>
      </c>
      <c r="K90" s="17">
        <f>SUM($J90:J$136)</f>
        <v>190886.11273738433</v>
      </c>
      <c r="L90" s="19">
        <f t="shared" si="33"/>
        <v>10.835424489377091</v>
      </c>
      <c r="N90" s="6">
        <v>76</v>
      </c>
      <c r="O90" s="6">
        <f t="shared" si="24"/>
        <v>95</v>
      </c>
      <c r="P90" s="20">
        <f t="shared" si="25"/>
        <v>79349</v>
      </c>
      <c r="Q90" s="20">
        <f t="shared" si="26"/>
        <v>79349</v>
      </c>
      <c r="R90" s="5">
        <f t="shared" si="27"/>
        <v>95564</v>
      </c>
      <c r="S90" s="5">
        <f t="shared" si="34"/>
        <v>1683537225.1008217</v>
      </c>
      <c r="T90" s="20">
        <f>SUM(S90:$S$136)</f>
        <v>17470725598.312599</v>
      </c>
      <c r="U90" s="6">
        <f t="shared" si="35"/>
        <v>10.377391920910055</v>
      </c>
    </row>
    <row r="91" spans="1:21">
      <c r="A91" s="21">
        <v>77</v>
      </c>
      <c r="B91" s="17">
        <f>Absterbeordnung!C85</f>
        <v>77460</v>
      </c>
      <c r="C91" s="18">
        <f t="shared" si="28"/>
        <v>0.2176640844082805</v>
      </c>
      <c r="D91" s="17">
        <f t="shared" si="29"/>
        <v>16860.259978265407</v>
      </c>
      <c r="E91" s="17">
        <f>SUM(D91:$D$136)</f>
        <v>173269.25675499742</v>
      </c>
      <c r="F91" s="19">
        <f t="shared" si="30"/>
        <v>10.276784401803955</v>
      </c>
      <c r="G91" s="5"/>
      <c r="H91" s="17">
        <f>Absterbeordnung!C85</f>
        <v>77460</v>
      </c>
      <c r="I91" s="18">
        <f t="shared" si="31"/>
        <v>0.2176640844082805</v>
      </c>
      <c r="J91" s="17">
        <f t="shared" si="32"/>
        <v>16860.259978265407</v>
      </c>
      <c r="K91" s="17">
        <f>SUM($J91:J$136)</f>
        <v>173269.25675499742</v>
      </c>
      <c r="L91" s="19">
        <f t="shared" si="33"/>
        <v>10.276784401803955</v>
      </c>
      <c r="N91" s="6">
        <v>77</v>
      </c>
      <c r="O91" s="6">
        <f t="shared" si="24"/>
        <v>96</v>
      </c>
      <c r="P91" s="20">
        <f t="shared" si="25"/>
        <v>77460</v>
      </c>
      <c r="Q91" s="20">
        <f t="shared" si="26"/>
        <v>77460</v>
      </c>
      <c r="R91" s="5">
        <f t="shared" si="27"/>
        <v>95171</v>
      </c>
      <c r="S91" s="5">
        <f t="shared" si="34"/>
        <v>1604607802.3914971</v>
      </c>
      <c r="T91" s="20">
        <f>SUM(S91:$S$136)</f>
        <v>15787188373.211779</v>
      </c>
      <c r="U91" s="6">
        <f t="shared" si="35"/>
        <v>9.8386586115826269</v>
      </c>
    </row>
    <row r="92" spans="1:21">
      <c r="A92" s="21">
        <v>78</v>
      </c>
      <c r="B92" s="17">
        <f>Absterbeordnung!C86</f>
        <v>75343</v>
      </c>
      <c r="C92" s="18">
        <f t="shared" si="28"/>
        <v>0.21339616118458871</v>
      </c>
      <c r="D92" s="17">
        <f t="shared" si="29"/>
        <v>16077.906972130468</v>
      </c>
      <c r="E92" s="17">
        <f>SUM(D92:$D$136)</f>
        <v>156408.99677673203</v>
      </c>
      <c r="F92" s="19">
        <f t="shared" si="30"/>
        <v>9.7281939152809045</v>
      </c>
      <c r="G92" s="5"/>
      <c r="H92" s="17">
        <f>Absterbeordnung!C86</f>
        <v>75343</v>
      </c>
      <c r="I92" s="18">
        <f t="shared" si="31"/>
        <v>0.21339616118458871</v>
      </c>
      <c r="J92" s="17">
        <f t="shared" si="32"/>
        <v>16077.906972130468</v>
      </c>
      <c r="K92" s="17">
        <f>SUM($J92:J$136)</f>
        <v>156408.99677673203</v>
      </c>
      <c r="L92" s="19">
        <f t="shared" si="33"/>
        <v>9.7281939152809045</v>
      </c>
      <c r="N92" s="6">
        <v>78</v>
      </c>
      <c r="O92" s="6">
        <f t="shared" si="24"/>
        <v>97</v>
      </c>
      <c r="P92" s="20">
        <f t="shared" si="25"/>
        <v>75343</v>
      </c>
      <c r="Q92" s="20">
        <f t="shared" si="26"/>
        <v>75343</v>
      </c>
      <c r="R92" s="5">
        <f t="shared" si="27"/>
        <v>94748</v>
      </c>
      <c r="S92" s="5">
        <f t="shared" si="34"/>
        <v>1523349529.7954175</v>
      </c>
      <c r="T92" s="20">
        <f>SUM(S92:$S$136)</f>
        <v>14182580570.82028</v>
      </c>
      <c r="U92" s="6">
        <f t="shared" si="35"/>
        <v>9.3101289582076205</v>
      </c>
    </row>
    <row r="93" spans="1:21">
      <c r="A93" s="21">
        <v>79</v>
      </c>
      <c r="B93" s="17">
        <f>Absterbeordnung!C87</f>
        <v>72980</v>
      </c>
      <c r="C93" s="18">
        <f t="shared" si="28"/>
        <v>0.20921192272998898</v>
      </c>
      <c r="D93" s="17">
        <f t="shared" si="29"/>
        <v>15268.286120834597</v>
      </c>
      <c r="E93" s="17">
        <f>SUM(D93:$D$136)</f>
        <v>140331.08980460154</v>
      </c>
      <c r="F93" s="19">
        <f t="shared" si="30"/>
        <v>9.1910178191585228</v>
      </c>
      <c r="G93" s="5"/>
      <c r="H93" s="17">
        <f>Absterbeordnung!C87</f>
        <v>72980</v>
      </c>
      <c r="I93" s="18">
        <f t="shared" si="31"/>
        <v>0.20921192272998898</v>
      </c>
      <c r="J93" s="17">
        <f t="shared" si="32"/>
        <v>15268.286120834597</v>
      </c>
      <c r="K93" s="17">
        <f>SUM($J93:J$136)</f>
        <v>140331.08980460154</v>
      </c>
      <c r="L93" s="19">
        <f t="shared" si="33"/>
        <v>9.1910178191585228</v>
      </c>
      <c r="N93" s="6">
        <v>79</v>
      </c>
      <c r="O93" s="6">
        <f t="shared" si="24"/>
        <v>98</v>
      </c>
      <c r="P93" s="20">
        <f t="shared" si="25"/>
        <v>72980</v>
      </c>
      <c r="Q93" s="20">
        <f t="shared" si="26"/>
        <v>72980</v>
      </c>
      <c r="R93" s="5">
        <f t="shared" si="27"/>
        <v>94291</v>
      </c>
      <c r="S93" s="5">
        <f t="shared" si="34"/>
        <v>1439661966.6196148</v>
      </c>
      <c r="T93" s="20">
        <f>SUM(S93:$S$136)</f>
        <v>12659231041.024862</v>
      </c>
      <c r="U93" s="6">
        <f t="shared" si="35"/>
        <v>8.7931968299122705</v>
      </c>
    </row>
    <row r="94" spans="1:21">
      <c r="A94" s="21">
        <v>80</v>
      </c>
      <c r="B94" s="17">
        <f>Absterbeordnung!C88</f>
        <v>70356</v>
      </c>
      <c r="C94" s="18">
        <f t="shared" si="28"/>
        <v>0.20510972816665585</v>
      </c>
      <c r="D94" s="17">
        <f t="shared" si="29"/>
        <v>14430.700034893238</v>
      </c>
      <c r="E94" s="17">
        <f>SUM(D94:$D$136)</f>
        <v>125062.80368376698</v>
      </c>
      <c r="F94" s="19">
        <f t="shared" si="30"/>
        <v>8.666440531739056</v>
      </c>
      <c r="G94" s="5"/>
      <c r="H94" s="17">
        <f>Absterbeordnung!C88</f>
        <v>70356</v>
      </c>
      <c r="I94" s="18">
        <f t="shared" si="31"/>
        <v>0.20510972816665585</v>
      </c>
      <c r="J94" s="17">
        <f t="shared" si="32"/>
        <v>14430.700034893238</v>
      </c>
      <c r="K94" s="17">
        <f>SUM($J94:J$136)</f>
        <v>125062.80368376698</v>
      </c>
      <c r="L94" s="19">
        <f t="shared" si="33"/>
        <v>8.666440531739056</v>
      </c>
      <c r="N94" s="6">
        <v>80</v>
      </c>
      <c r="O94" s="6">
        <f t="shared" si="24"/>
        <v>99</v>
      </c>
      <c r="P94" s="20">
        <f t="shared" si="25"/>
        <v>70356</v>
      </c>
      <c r="Q94" s="20">
        <f t="shared" si="26"/>
        <v>70356</v>
      </c>
      <c r="R94" s="5">
        <f t="shared" si="27"/>
        <v>93796</v>
      </c>
      <c r="S94" s="5">
        <f t="shared" si="34"/>
        <v>1353541940.4728463</v>
      </c>
      <c r="T94" s="20">
        <f>SUM(S94:$S$136)</f>
        <v>11219569074.405249</v>
      </c>
      <c r="U94" s="6">
        <f t="shared" si="35"/>
        <v>8.2890442762976413</v>
      </c>
    </row>
    <row r="95" spans="1:21">
      <c r="A95" s="21">
        <v>81</v>
      </c>
      <c r="B95" s="17">
        <f>Absterbeordnung!C89</f>
        <v>67458</v>
      </c>
      <c r="C95" s="18">
        <f t="shared" si="28"/>
        <v>0.20108796879083907</v>
      </c>
      <c r="D95" s="17">
        <f t="shared" si="29"/>
        <v>13564.992198692422</v>
      </c>
      <c r="E95" s="17">
        <f>SUM(D95:$D$136)</f>
        <v>110632.10364887374</v>
      </c>
      <c r="F95" s="19">
        <f t="shared" si="30"/>
        <v>8.1557071340990497</v>
      </c>
      <c r="G95" s="5"/>
      <c r="H95" s="17">
        <f>Absterbeordnung!C89</f>
        <v>67458</v>
      </c>
      <c r="I95" s="18">
        <f t="shared" si="31"/>
        <v>0.20108796879083907</v>
      </c>
      <c r="J95" s="17">
        <f t="shared" si="32"/>
        <v>13564.992198692422</v>
      </c>
      <c r="K95" s="17">
        <f>SUM($J95:J$136)</f>
        <v>110632.10364887374</v>
      </c>
      <c r="L95" s="19">
        <f t="shared" si="33"/>
        <v>8.1557071340990497</v>
      </c>
      <c r="N95" s="6">
        <v>81</v>
      </c>
      <c r="O95" s="6">
        <f t="shared" si="24"/>
        <v>100</v>
      </c>
      <c r="P95" s="20">
        <f t="shared" si="25"/>
        <v>67458</v>
      </c>
      <c r="Q95" s="20">
        <f t="shared" si="26"/>
        <v>67458</v>
      </c>
      <c r="R95" s="5">
        <f t="shared" si="27"/>
        <v>93258</v>
      </c>
      <c r="S95" s="5">
        <f t="shared" si="34"/>
        <v>1265044042.4656579</v>
      </c>
      <c r="T95" s="20">
        <f>SUM(S95:$S$136)</f>
        <v>9866027133.9324017</v>
      </c>
      <c r="U95" s="6">
        <f t="shared" si="35"/>
        <v>7.7989594059530409</v>
      </c>
    </row>
    <row r="96" spans="1:21">
      <c r="A96" s="21">
        <v>82</v>
      </c>
      <c r="B96" s="17">
        <f>Absterbeordnung!C90</f>
        <v>64275</v>
      </c>
      <c r="C96" s="18">
        <f t="shared" si="28"/>
        <v>0.19714506744199911</v>
      </c>
      <c r="D96" s="17">
        <f t="shared" si="29"/>
        <v>12671.499209834494</v>
      </c>
      <c r="E96" s="17">
        <f>SUM(D96:$D$136)</f>
        <v>97067.111450181299</v>
      </c>
      <c r="F96" s="19">
        <f t="shared" si="30"/>
        <v>7.6602704891341045</v>
      </c>
      <c r="G96" s="5"/>
      <c r="H96" s="17">
        <f>Absterbeordnung!C90</f>
        <v>64275</v>
      </c>
      <c r="I96" s="18">
        <f t="shared" si="31"/>
        <v>0.19714506744199911</v>
      </c>
      <c r="J96" s="17">
        <f t="shared" si="32"/>
        <v>12671.499209834494</v>
      </c>
      <c r="K96" s="17">
        <f>SUM($J96:J$136)</f>
        <v>97067.111450181299</v>
      </c>
      <c r="L96" s="19">
        <f t="shared" si="33"/>
        <v>7.6602704891341045</v>
      </c>
      <c r="N96" s="6">
        <v>82</v>
      </c>
      <c r="O96" s="6">
        <f t="shared" si="24"/>
        <v>101</v>
      </c>
      <c r="P96" s="20">
        <f t="shared" si="25"/>
        <v>64275</v>
      </c>
      <c r="Q96" s="20">
        <f t="shared" si="26"/>
        <v>64275</v>
      </c>
      <c r="R96" s="5">
        <f t="shared" si="27"/>
        <v>92675</v>
      </c>
      <c r="S96" s="5">
        <f t="shared" si="34"/>
        <v>1174331189.2714117</v>
      </c>
      <c r="T96" s="20">
        <f>SUM(S96:$S$136)</f>
        <v>8600983091.4667416</v>
      </c>
      <c r="U96" s="6">
        <f t="shared" si="35"/>
        <v>7.324154523054978</v>
      </c>
    </row>
    <row r="97" spans="1:21">
      <c r="A97" s="21">
        <v>83</v>
      </c>
      <c r="B97" s="17">
        <f>Absterbeordnung!C91</f>
        <v>60800</v>
      </c>
      <c r="C97" s="18">
        <f t="shared" si="28"/>
        <v>0.19327947788431285</v>
      </c>
      <c r="D97" s="17">
        <f t="shared" si="29"/>
        <v>11751.392255366221</v>
      </c>
      <c r="E97" s="17">
        <f>SUM(D97:$D$136)</f>
        <v>84395.612240346833</v>
      </c>
      <c r="F97" s="19">
        <f t="shared" si="30"/>
        <v>7.1817543322841555</v>
      </c>
      <c r="G97" s="5"/>
      <c r="H97" s="17">
        <f>Absterbeordnung!C91</f>
        <v>60800</v>
      </c>
      <c r="I97" s="18">
        <f t="shared" si="31"/>
        <v>0.19327947788431285</v>
      </c>
      <c r="J97" s="17">
        <f t="shared" si="32"/>
        <v>11751.392255366221</v>
      </c>
      <c r="K97" s="17">
        <f>SUM($J97:J$136)</f>
        <v>84395.612240346833</v>
      </c>
      <c r="L97" s="19">
        <f t="shared" si="33"/>
        <v>7.1817543322841555</v>
      </c>
      <c r="N97" s="6">
        <v>83</v>
      </c>
      <c r="O97" s="6">
        <f t="shared" si="24"/>
        <v>102</v>
      </c>
      <c r="P97" s="20">
        <f t="shared" si="25"/>
        <v>60800</v>
      </c>
      <c r="Q97" s="20">
        <f t="shared" si="26"/>
        <v>60800</v>
      </c>
      <c r="R97" s="5">
        <f t="shared" si="27"/>
        <v>92045</v>
      </c>
      <c r="S97" s="5">
        <f t="shared" si="34"/>
        <v>1081656900.1451838</v>
      </c>
      <c r="T97" s="20">
        <f>SUM(S97:$S$136)</f>
        <v>7426651902.1953278</v>
      </c>
      <c r="U97" s="6">
        <f t="shared" si="35"/>
        <v>6.8659959560175654</v>
      </c>
    </row>
    <row r="98" spans="1:21">
      <c r="A98" s="21">
        <v>84</v>
      </c>
      <c r="B98" s="17">
        <f>Absterbeordnung!C92</f>
        <v>57032</v>
      </c>
      <c r="C98" s="18">
        <f t="shared" si="28"/>
        <v>0.18948968420030671</v>
      </c>
      <c r="D98" s="17">
        <f t="shared" si="29"/>
        <v>10806.975669311892</v>
      </c>
      <c r="E98" s="17">
        <f>SUM(D98:$D$136)</f>
        <v>72644.219984980606</v>
      </c>
      <c r="F98" s="19">
        <f t="shared" si="30"/>
        <v>6.7219749731893348</v>
      </c>
      <c r="G98" s="5"/>
      <c r="H98" s="17">
        <f>Absterbeordnung!C92</f>
        <v>57032</v>
      </c>
      <c r="I98" s="18">
        <f t="shared" si="31"/>
        <v>0.18948968420030671</v>
      </c>
      <c r="J98" s="17">
        <f t="shared" si="32"/>
        <v>10806.975669311892</v>
      </c>
      <c r="K98" s="17">
        <f>SUM($J98:J$136)</f>
        <v>72644.219984980606</v>
      </c>
      <c r="L98" s="19">
        <f t="shared" si="33"/>
        <v>6.7219749731893348</v>
      </c>
      <c r="N98" s="6">
        <v>84</v>
      </c>
      <c r="O98" s="6">
        <f t="shared" si="24"/>
        <v>103</v>
      </c>
      <c r="P98" s="20">
        <f t="shared" si="25"/>
        <v>57032</v>
      </c>
      <c r="Q98" s="20">
        <f t="shared" si="26"/>
        <v>57032</v>
      </c>
      <c r="R98" s="5">
        <f t="shared" si="27"/>
        <v>91364</v>
      </c>
      <c r="S98" s="5">
        <f t="shared" si="34"/>
        <v>987368525.05101168</v>
      </c>
      <c r="T98" s="20">
        <f>SUM(S98:$S$136)</f>
        <v>6344995002.0501442</v>
      </c>
      <c r="U98" s="6">
        <f t="shared" si="35"/>
        <v>6.4261669691388379</v>
      </c>
    </row>
    <row r="99" spans="1:21">
      <c r="A99" s="21">
        <v>85</v>
      </c>
      <c r="B99" s="17">
        <f>Absterbeordnung!C93</f>
        <v>52978</v>
      </c>
      <c r="C99" s="18">
        <f t="shared" si="28"/>
        <v>0.18577420019637911</v>
      </c>
      <c r="D99" s="17">
        <f t="shared" si="29"/>
        <v>9841.9455780037715</v>
      </c>
      <c r="E99" s="17">
        <f>SUM(D99:$D$136)</f>
        <v>61837.244315668715</v>
      </c>
      <c r="F99" s="19">
        <f t="shared" si="30"/>
        <v>6.2830305070850718</v>
      </c>
      <c r="G99" s="5"/>
      <c r="H99" s="17">
        <f>Absterbeordnung!C93</f>
        <v>52978</v>
      </c>
      <c r="I99" s="18">
        <f t="shared" si="31"/>
        <v>0.18577420019637911</v>
      </c>
      <c r="J99" s="17">
        <f t="shared" si="32"/>
        <v>9841.9455780037715</v>
      </c>
      <c r="K99" s="17">
        <f>SUM($J99:J$136)</f>
        <v>61837.244315668715</v>
      </c>
      <c r="L99" s="19">
        <f t="shared" si="33"/>
        <v>6.2830305070850718</v>
      </c>
      <c r="N99" s="6">
        <v>85</v>
      </c>
      <c r="O99" s="6">
        <f t="shared" si="24"/>
        <v>104</v>
      </c>
      <c r="P99" s="20">
        <f t="shared" si="25"/>
        <v>52978</v>
      </c>
      <c r="Q99" s="20">
        <f t="shared" si="26"/>
        <v>52978</v>
      </c>
      <c r="R99" s="5">
        <f t="shared" si="27"/>
        <v>90634</v>
      </c>
      <c r="S99" s="5">
        <f t="shared" si="34"/>
        <v>892014895.51679385</v>
      </c>
      <c r="T99" s="20">
        <f>SUM(S99:$S$136)</f>
        <v>5357626476.9991322</v>
      </c>
      <c r="U99" s="6">
        <f t="shared" si="35"/>
        <v>6.0062074119234987</v>
      </c>
    </row>
    <row r="100" spans="1:21">
      <c r="A100" s="13">
        <v>86</v>
      </c>
      <c r="B100" s="17">
        <f>Absterbeordnung!C94</f>
        <v>48660</v>
      </c>
      <c r="C100" s="18">
        <f t="shared" si="28"/>
        <v>0.18213156881997952</v>
      </c>
      <c r="D100" s="17">
        <f t="shared" si="29"/>
        <v>8862.522138780203</v>
      </c>
      <c r="E100" s="17">
        <f>SUM(D100:$D$136)</f>
        <v>51995.298737664947</v>
      </c>
      <c r="F100" s="19">
        <f t="shared" si="30"/>
        <v>5.8668737774032058</v>
      </c>
      <c r="G100" s="5"/>
      <c r="H100" s="17">
        <f>Absterbeordnung!C94</f>
        <v>48660</v>
      </c>
      <c r="I100" s="18">
        <f t="shared" si="31"/>
        <v>0.18213156881997952</v>
      </c>
      <c r="J100" s="17">
        <f t="shared" si="32"/>
        <v>8862.522138780203</v>
      </c>
      <c r="K100" s="17">
        <f>SUM($J100:J$136)</f>
        <v>51995.298737664947</v>
      </c>
      <c r="L100" s="19">
        <f t="shared" si="33"/>
        <v>5.8668737774032058</v>
      </c>
      <c r="N100" s="20">
        <v>86</v>
      </c>
      <c r="O100" s="6">
        <f t="shared" si="24"/>
        <v>105</v>
      </c>
      <c r="P100" s="20">
        <f t="shared" si="25"/>
        <v>48660</v>
      </c>
      <c r="Q100" s="20">
        <f t="shared" si="26"/>
        <v>48660</v>
      </c>
      <c r="R100" s="5">
        <f t="shared" si="27"/>
        <v>89854</v>
      </c>
      <c r="S100" s="5">
        <f t="shared" si="34"/>
        <v>796333064.25795639</v>
      </c>
      <c r="T100" s="20">
        <f>SUM(S100:$S$136)</f>
        <v>4465611581.4823399</v>
      </c>
      <c r="U100" s="6">
        <f t="shared" si="35"/>
        <v>5.6077184056692557</v>
      </c>
    </row>
    <row r="101" spans="1:21">
      <c r="A101" s="13">
        <v>87</v>
      </c>
      <c r="B101" s="17">
        <f>Absterbeordnung!C95</f>
        <v>44120</v>
      </c>
      <c r="C101" s="18">
        <f t="shared" si="28"/>
        <v>0.17856036158821526</v>
      </c>
      <c r="D101" s="17">
        <f t="shared" si="29"/>
        <v>7878.0831532720567</v>
      </c>
      <c r="E101" s="17">
        <f>SUM(D101:$D$136)</f>
        <v>43132.776598884731</v>
      </c>
      <c r="F101" s="19">
        <f t="shared" si="30"/>
        <v>5.4750344417182379</v>
      </c>
      <c r="G101" s="5"/>
      <c r="H101" s="17">
        <f>Absterbeordnung!C95</f>
        <v>44120</v>
      </c>
      <c r="I101" s="18">
        <f t="shared" si="31"/>
        <v>0.17856036158821526</v>
      </c>
      <c r="J101" s="17">
        <f t="shared" si="32"/>
        <v>7878.0831532720567</v>
      </c>
      <c r="K101" s="17">
        <f>SUM($J101:J$136)</f>
        <v>43132.776598884731</v>
      </c>
      <c r="L101" s="19">
        <f t="shared" si="33"/>
        <v>5.4750344417182379</v>
      </c>
      <c r="N101" s="20">
        <v>87</v>
      </c>
      <c r="O101" s="6">
        <f t="shared" si="24"/>
        <v>106</v>
      </c>
      <c r="P101" s="20">
        <f t="shared" si="25"/>
        <v>44120</v>
      </c>
      <c r="Q101" s="20">
        <f t="shared" si="26"/>
        <v>44120</v>
      </c>
      <c r="R101" s="5">
        <f t="shared" si="27"/>
        <v>89025</v>
      </c>
      <c r="S101" s="5">
        <f t="shared" si="34"/>
        <v>701346352.72004485</v>
      </c>
      <c r="T101" s="20">
        <f>SUM(S101:$S$136)</f>
        <v>3669278517.2243838</v>
      </c>
      <c r="U101" s="6">
        <f t="shared" si="35"/>
        <v>5.2317638824152306</v>
      </c>
    </row>
    <row r="102" spans="1:21">
      <c r="A102" s="13">
        <v>88</v>
      </c>
      <c r="B102" s="17">
        <f>Absterbeordnung!C96</f>
        <v>39419</v>
      </c>
      <c r="C102" s="18">
        <f t="shared" si="28"/>
        <v>0.17505917802766199</v>
      </c>
      <c r="D102" s="17">
        <f t="shared" si="29"/>
        <v>6900.6577386724084</v>
      </c>
      <c r="E102" s="17">
        <f>SUM(D102:$D$136)</f>
        <v>35254.693445612684</v>
      </c>
      <c r="F102" s="19">
        <f t="shared" si="30"/>
        <v>5.1088888596864681</v>
      </c>
      <c r="G102" s="5"/>
      <c r="H102" s="17">
        <f>Absterbeordnung!C96</f>
        <v>39419</v>
      </c>
      <c r="I102" s="18">
        <f t="shared" si="31"/>
        <v>0.17505917802766199</v>
      </c>
      <c r="J102" s="17">
        <f t="shared" si="32"/>
        <v>6900.6577386724084</v>
      </c>
      <c r="K102" s="17">
        <f>SUM($J102:J$136)</f>
        <v>35254.693445612684</v>
      </c>
      <c r="L102" s="19">
        <f t="shared" si="33"/>
        <v>5.1088888596864681</v>
      </c>
      <c r="N102" s="20">
        <v>88</v>
      </c>
      <c r="O102" s="6">
        <f t="shared" si="24"/>
        <v>107</v>
      </c>
      <c r="P102" s="20">
        <f t="shared" si="25"/>
        <v>39419</v>
      </c>
      <c r="Q102" s="20">
        <f t="shared" si="26"/>
        <v>39419</v>
      </c>
      <c r="R102" s="5">
        <f t="shared" si="27"/>
        <v>88142</v>
      </c>
      <c r="S102" s="5">
        <f t="shared" si="34"/>
        <v>608237774.40206337</v>
      </c>
      <c r="T102" s="20">
        <f>SUM(S102:$S$136)</f>
        <v>2967932164.5043392</v>
      </c>
      <c r="U102" s="6">
        <f t="shared" si="35"/>
        <v>4.8795590958190758</v>
      </c>
    </row>
    <row r="103" spans="1:21">
      <c r="A103" s="13">
        <v>89</v>
      </c>
      <c r="B103" s="17">
        <f>Absterbeordnung!C97</f>
        <v>34643</v>
      </c>
      <c r="C103" s="18">
        <f t="shared" si="28"/>
        <v>0.17162664512515882</v>
      </c>
      <c r="D103" s="17">
        <f t="shared" si="29"/>
        <v>5945.6618670708767</v>
      </c>
      <c r="E103" s="17">
        <f>SUM(D103:$D$136)</f>
        <v>28354.03570694026</v>
      </c>
      <c r="F103" s="19">
        <f t="shared" si="30"/>
        <v>4.7688611193944066</v>
      </c>
      <c r="G103" s="5"/>
      <c r="H103" s="17">
        <f>Absterbeordnung!C97</f>
        <v>34643</v>
      </c>
      <c r="I103" s="18">
        <f t="shared" si="31"/>
        <v>0.17162664512515882</v>
      </c>
      <c r="J103" s="17">
        <f t="shared" si="32"/>
        <v>5945.6618670708767</v>
      </c>
      <c r="K103" s="17">
        <f>SUM($J103:J$136)</f>
        <v>28354.03570694026</v>
      </c>
      <c r="L103" s="19">
        <f t="shared" si="33"/>
        <v>4.7688611193944066</v>
      </c>
      <c r="N103" s="20">
        <v>89</v>
      </c>
      <c r="O103" s="6">
        <f t="shared" si="24"/>
        <v>108</v>
      </c>
      <c r="P103" s="20">
        <f t="shared" si="25"/>
        <v>34643</v>
      </c>
      <c r="Q103" s="20">
        <f t="shared" si="26"/>
        <v>34643</v>
      </c>
      <c r="R103" s="5">
        <f t="shared" si="27"/>
        <v>87199</v>
      </c>
      <c r="S103" s="5">
        <f t="shared" si="34"/>
        <v>518455769.14671344</v>
      </c>
      <c r="T103" s="20">
        <f>SUM(S103:$S$136)</f>
        <v>2359694390.1022758</v>
      </c>
      <c r="U103" s="6">
        <f t="shared" si="35"/>
        <v>4.5513899748592168</v>
      </c>
    </row>
    <row r="104" spans="1:21">
      <c r="A104" s="13">
        <v>90</v>
      </c>
      <c r="B104" s="17">
        <f>Absterbeordnung!C98</f>
        <v>29894</v>
      </c>
      <c r="C104" s="18">
        <f t="shared" si="28"/>
        <v>0.16826141678937137</v>
      </c>
      <c r="D104" s="17">
        <f t="shared" si="29"/>
        <v>5030.0067935014677</v>
      </c>
      <c r="E104" s="17">
        <f>SUM(D104:$D$136)</f>
        <v>22408.373839869386</v>
      </c>
      <c r="F104" s="19">
        <f t="shared" si="30"/>
        <v>4.4549390805634603</v>
      </c>
      <c r="G104" s="5"/>
      <c r="H104" s="17">
        <f>Absterbeordnung!C98</f>
        <v>29894</v>
      </c>
      <c r="I104" s="18">
        <f t="shared" si="31"/>
        <v>0.16826141678937137</v>
      </c>
      <c r="J104" s="17">
        <f t="shared" si="32"/>
        <v>5030.0067935014677</v>
      </c>
      <c r="K104" s="17">
        <f>SUM($J104:J$136)</f>
        <v>22408.373839869386</v>
      </c>
      <c r="L104" s="19">
        <f t="shared" si="33"/>
        <v>4.4549390805634603</v>
      </c>
      <c r="N104" s="20">
        <v>90</v>
      </c>
      <c r="O104" s="6">
        <f t="shared" si="24"/>
        <v>109</v>
      </c>
      <c r="P104" s="20">
        <f t="shared" si="25"/>
        <v>29894</v>
      </c>
      <c r="Q104" s="20">
        <f t="shared" si="26"/>
        <v>29894</v>
      </c>
      <c r="R104" s="5">
        <f t="shared" si="27"/>
        <v>86185</v>
      </c>
      <c r="S104" s="5">
        <f t="shared" si="34"/>
        <v>433511135.49792397</v>
      </c>
      <c r="T104" s="20">
        <f>SUM(S104:$S$136)</f>
        <v>1841238620.9555633</v>
      </c>
      <c r="U104" s="6">
        <f t="shared" si="35"/>
        <v>4.2472694936446</v>
      </c>
    </row>
    <row r="105" spans="1:21">
      <c r="A105" s="13">
        <v>91</v>
      </c>
      <c r="B105" s="17">
        <f>Absterbeordnung!C99</f>
        <v>25284</v>
      </c>
      <c r="C105" s="18">
        <f t="shared" si="28"/>
        <v>0.16496217332291313</v>
      </c>
      <c r="D105" s="17">
        <f t="shared" si="29"/>
        <v>4170.9035902965352</v>
      </c>
      <c r="E105" s="17">
        <f>SUM(D105:$D$136)</f>
        <v>17378.367046367923</v>
      </c>
      <c r="F105" s="19">
        <f t="shared" si="30"/>
        <v>4.1665712645092299</v>
      </c>
      <c r="G105" s="5"/>
      <c r="H105" s="17">
        <f>Absterbeordnung!C99</f>
        <v>25284</v>
      </c>
      <c r="I105" s="18">
        <f t="shared" si="31"/>
        <v>0.16496217332291313</v>
      </c>
      <c r="J105" s="17">
        <f t="shared" si="32"/>
        <v>4170.9035902965352</v>
      </c>
      <c r="K105" s="17">
        <f>SUM($J105:J$136)</f>
        <v>17378.367046367923</v>
      </c>
      <c r="L105" s="19">
        <f t="shared" si="33"/>
        <v>4.1665712645092299</v>
      </c>
      <c r="N105" s="20">
        <v>91</v>
      </c>
      <c r="O105" s="6">
        <f t="shared" si="24"/>
        <v>110</v>
      </c>
      <c r="P105" s="20">
        <f t="shared" si="25"/>
        <v>25284</v>
      </c>
      <c r="Q105" s="20">
        <f t="shared" si="26"/>
        <v>25284</v>
      </c>
      <c r="R105" s="5">
        <f t="shared" si="27"/>
        <v>85083</v>
      </c>
      <c r="S105" s="5">
        <f t="shared" si="34"/>
        <v>354872990.17320013</v>
      </c>
      <c r="T105" s="20">
        <f>SUM(S105:$S$136)</f>
        <v>1407727485.4576392</v>
      </c>
      <c r="U105" s="6">
        <f t="shared" si="35"/>
        <v>3.9668487724878148</v>
      </c>
    </row>
    <row r="106" spans="1:21">
      <c r="A106" s="13">
        <v>92</v>
      </c>
      <c r="B106" s="17">
        <f>Absterbeordnung!C100</f>
        <v>20927</v>
      </c>
      <c r="C106" s="18">
        <f t="shared" si="28"/>
        <v>0.16172762090481677</v>
      </c>
      <c r="D106" s="17">
        <f t="shared" si="29"/>
        <v>3384.4739226751003</v>
      </c>
      <c r="E106" s="17">
        <f>SUM(D106:$D$136)</f>
        <v>13207.463456071384</v>
      </c>
      <c r="F106" s="19">
        <f t="shared" si="30"/>
        <v>3.9023682137376783</v>
      </c>
      <c r="G106" s="5"/>
      <c r="H106" s="17">
        <f>Absterbeordnung!C100</f>
        <v>20927</v>
      </c>
      <c r="I106" s="18">
        <f t="shared" si="31"/>
        <v>0.16172762090481677</v>
      </c>
      <c r="J106" s="17">
        <f t="shared" si="32"/>
        <v>3384.4739226751003</v>
      </c>
      <c r="K106" s="17">
        <f>SUM($J106:J$136)</f>
        <v>13207.463456071384</v>
      </c>
      <c r="L106" s="19">
        <f t="shared" si="33"/>
        <v>3.9023682137376783</v>
      </c>
      <c r="N106" s="20">
        <v>92</v>
      </c>
      <c r="O106" s="6">
        <f t="shared" si="24"/>
        <v>111</v>
      </c>
      <c r="P106" s="20">
        <f t="shared" si="25"/>
        <v>20927</v>
      </c>
      <c r="Q106" s="20">
        <f t="shared" si="26"/>
        <v>20927</v>
      </c>
      <c r="R106" s="5">
        <f t="shared" si="27"/>
        <v>83873</v>
      </c>
      <c r="S106" s="5">
        <f t="shared" si="34"/>
        <v>283865981.31652868</v>
      </c>
      <c r="T106" s="20">
        <f>SUM(S106:$S$136)</f>
        <v>1052854495.2844384</v>
      </c>
      <c r="U106" s="6">
        <f t="shared" si="35"/>
        <v>3.7089843960923181</v>
      </c>
    </row>
    <row r="107" spans="1:21">
      <c r="A107" s="13">
        <v>93</v>
      </c>
      <c r="B107" s="17">
        <f>Absterbeordnung!C101</f>
        <v>16922</v>
      </c>
      <c r="C107" s="18">
        <f t="shared" si="28"/>
        <v>0.15855649108315373</v>
      </c>
      <c r="D107" s="17">
        <f t="shared" si="29"/>
        <v>2683.0929421091273</v>
      </c>
      <c r="E107" s="17">
        <f>SUM(D107:$D$136)</f>
        <v>9822.9895333962832</v>
      </c>
      <c r="F107" s="19">
        <f t="shared" si="30"/>
        <v>3.6610694244809205</v>
      </c>
      <c r="G107" s="5"/>
      <c r="H107" s="17">
        <f>Absterbeordnung!C101</f>
        <v>16922</v>
      </c>
      <c r="I107" s="18">
        <f t="shared" si="31"/>
        <v>0.15855649108315373</v>
      </c>
      <c r="J107" s="17">
        <f t="shared" si="32"/>
        <v>2683.0929421091273</v>
      </c>
      <c r="K107" s="17">
        <f>SUM($J107:J$136)</f>
        <v>9822.9895333962832</v>
      </c>
      <c r="L107" s="19">
        <f t="shared" si="33"/>
        <v>3.6610694244809205</v>
      </c>
      <c r="N107" s="20">
        <v>93</v>
      </c>
      <c r="O107" s="6">
        <f t="shared" si="24"/>
        <v>112</v>
      </c>
      <c r="P107" s="20">
        <f t="shared" si="25"/>
        <v>16922</v>
      </c>
      <c r="Q107" s="20">
        <f t="shared" si="26"/>
        <v>16922</v>
      </c>
      <c r="R107" s="5">
        <f t="shared" si="27"/>
        <v>82531</v>
      </c>
      <c r="S107" s="5">
        <f t="shared" si="34"/>
        <v>221438343.6052084</v>
      </c>
      <c r="T107" s="20">
        <f>SUM(S107:$S$136)</f>
        <v>768988513.96790957</v>
      </c>
      <c r="U107" s="6">
        <f t="shared" si="35"/>
        <v>3.4726980948651858</v>
      </c>
    </row>
    <row r="108" spans="1:21">
      <c r="A108" s="13">
        <v>94</v>
      </c>
      <c r="B108" s="17">
        <f>Absterbeordnung!C102</f>
        <v>13346</v>
      </c>
      <c r="C108" s="18">
        <f t="shared" si="28"/>
        <v>0.15544754027760166</v>
      </c>
      <c r="D108" s="17">
        <f t="shared" si="29"/>
        <v>2074.6028725448718</v>
      </c>
      <c r="E108" s="17">
        <f>SUM(D108:$D$136)</f>
        <v>7139.8965912871563</v>
      </c>
      <c r="F108" s="19">
        <f t="shared" si="30"/>
        <v>3.4415726912248967</v>
      </c>
      <c r="G108" s="5"/>
      <c r="H108" s="17">
        <f>Absterbeordnung!C102</f>
        <v>13346</v>
      </c>
      <c r="I108" s="18">
        <f t="shared" si="31"/>
        <v>0.15544754027760166</v>
      </c>
      <c r="J108" s="17">
        <f t="shared" si="32"/>
        <v>2074.6028725448718</v>
      </c>
      <c r="K108" s="17">
        <f>SUM($J108:J$136)</f>
        <v>7139.8965912871563</v>
      </c>
      <c r="L108" s="19">
        <f t="shared" si="33"/>
        <v>3.4415726912248967</v>
      </c>
      <c r="N108" s="20">
        <v>94</v>
      </c>
      <c r="O108" s="6">
        <f t="shared" si="24"/>
        <v>113</v>
      </c>
      <c r="P108" s="20">
        <f t="shared" si="25"/>
        <v>13346</v>
      </c>
      <c r="Q108" s="20">
        <f t="shared" si="26"/>
        <v>13346</v>
      </c>
      <c r="R108" s="5">
        <f t="shared" si="27"/>
        <v>81031</v>
      </c>
      <c r="S108" s="5">
        <f t="shared" si="34"/>
        <v>168107145.3651835</v>
      </c>
      <c r="T108" s="20">
        <f>SUM(S108:$S$136)</f>
        <v>547550170.3627013</v>
      </c>
      <c r="U108" s="6">
        <f t="shared" si="35"/>
        <v>3.257149891952801</v>
      </c>
    </row>
    <row r="109" spans="1:21">
      <c r="A109" s="13">
        <v>95</v>
      </c>
      <c r="B109" s="17">
        <f>Absterbeordnung!C103</f>
        <v>10253</v>
      </c>
      <c r="C109" s="18">
        <f t="shared" si="28"/>
        <v>0.15239954929176638</v>
      </c>
      <c r="D109" s="17">
        <f t="shared" si="29"/>
        <v>1562.5525788884806</v>
      </c>
      <c r="E109" s="17">
        <f>SUM(D109:$D$136)</f>
        <v>5065.293718742284</v>
      </c>
      <c r="F109" s="19">
        <f t="shared" si="30"/>
        <v>3.2416788959162406</v>
      </c>
      <c r="G109" s="5"/>
      <c r="H109" s="17">
        <f>Absterbeordnung!C103</f>
        <v>10253</v>
      </c>
      <c r="I109" s="18">
        <f t="shared" si="31"/>
        <v>0.15239954929176638</v>
      </c>
      <c r="J109" s="17">
        <f t="shared" si="32"/>
        <v>1562.5525788884806</v>
      </c>
      <c r="K109" s="17">
        <f>SUM($J109:J$136)</f>
        <v>5065.293718742284</v>
      </c>
      <c r="L109" s="19">
        <f t="shared" si="33"/>
        <v>3.2416788959162406</v>
      </c>
      <c r="N109" s="20">
        <v>95</v>
      </c>
      <c r="O109" s="6">
        <f t="shared" si="24"/>
        <v>114</v>
      </c>
      <c r="P109" s="20">
        <f t="shared" si="25"/>
        <v>10253</v>
      </c>
      <c r="Q109" s="20">
        <f t="shared" si="26"/>
        <v>10253</v>
      </c>
      <c r="R109" s="5">
        <f t="shared" si="27"/>
        <v>79349</v>
      </c>
      <c r="S109" s="5">
        <f t="shared" si="34"/>
        <v>123986984.58222206</v>
      </c>
      <c r="T109" s="20">
        <f>SUM(S109:$S$136)</f>
        <v>379443024.99751794</v>
      </c>
      <c r="U109" s="6">
        <f t="shared" si="35"/>
        <v>3.0603456183410125</v>
      </c>
    </row>
    <row r="110" spans="1:21">
      <c r="A110" s="13">
        <v>96</v>
      </c>
      <c r="B110" s="17">
        <f>Absterbeordnung!C104</f>
        <v>7660</v>
      </c>
      <c r="C110" s="18">
        <f t="shared" si="28"/>
        <v>0.14941132283506506</v>
      </c>
      <c r="D110" s="17">
        <f t="shared" si="29"/>
        <v>1144.4907329165983</v>
      </c>
      <c r="E110" s="17">
        <f>SUM(D110:$D$136)</f>
        <v>3502.7411398538052</v>
      </c>
      <c r="F110" s="19">
        <f t="shared" si="30"/>
        <v>3.0605238112566333</v>
      </c>
      <c r="G110" s="5"/>
      <c r="H110" s="17">
        <f>Absterbeordnung!C104</f>
        <v>7660</v>
      </c>
      <c r="I110" s="18">
        <f t="shared" si="31"/>
        <v>0.14941132283506506</v>
      </c>
      <c r="J110" s="17">
        <f t="shared" si="32"/>
        <v>1144.4907329165983</v>
      </c>
      <c r="K110" s="17">
        <f>SUM($J110:J$136)</f>
        <v>3502.7411398538052</v>
      </c>
      <c r="L110" s="19">
        <f t="shared" si="33"/>
        <v>3.0605238112566333</v>
      </c>
      <c r="N110" s="20">
        <v>96</v>
      </c>
      <c r="O110" s="6">
        <f t="shared" ref="O110:O136" si="36">N110+$B$3</f>
        <v>115</v>
      </c>
      <c r="P110" s="20">
        <f t="shared" ref="P110:P136" si="37">B110</f>
        <v>7660</v>
      </c>
      <c r="Q110" s="20">
        <f t="shared" ref="Q110:Q136" si="38">B110</f>
        <v>7660</v>
      </c>
      <c r="R110" s="5">
        <f t="shared" ref="R110:R136" si="39">LOOKUP(N110,$O$14:$O$136,$Q$14:$Q$136)</f>
        <v>77460</v>
      </c>
      <c r="S110" s="5">
        <f t="shared" si="34"/>
        <v>88652252.171719715</v>
      </c>
      <c r="T110" s="20">
        <f>SUM(S110:$S$136)</f>
        <v>255456040.41529587</v>
      </c>
      <c r="U110" s="6">
        <f t="shared" si="35"/>
        <v>2.8815516149604035</v>
      </c>
    </row>
    <row r="111" spans="1:21">
      <c r="A111" s="13">
        <v>97</v>
      </c>
      <c r="B111" s="17">
        <f>Absterbeordnung!C105</f>
        <v>5559</v>
      </c>
      <c r="C111" s="18">
        <f t="shared" ref="C111:C136" si="40">1/(((1+($B$5/100))^A111))</f>
        <v>0.14648168905398534</v>
      </c>
      <c r="D111" s="17">
        <f t="shared" ref="D111:D136" si="41">B111*C111</f>
        <v>814.29170945110457</v>
      </c>
      <c r="E111" s="17">
        <f>SUM(D111:$D$136)</f>
        <v>2358.2504069372067</v>
      </c>
      <c r="F111" s="19">
        <f t="shared" ref="F111:F136" si="42">E111/D111</f>
        <v>2.8960756686652864</v>
      </c>
      <c r="G111" s="5"/>
      <c r="H111" s="17">
        <f>Absterbeordnung!C105</f>
        <v>5559</v>
      </c>
      <c r="I111" s="18">
        <f t="shared" ref="I111:I136" si="43">1/(((1+($B$5/100))^A111))</f>
        <v>0.14648168905398534</v>
      </c>
      <c r="J111" s="17">
        <f t="shared" ref="J111:J136" si="44">H111*I111</f>
        <v>814.29170945110457</v>
      </c>
      <c r="K111" s="17">
        <f>SUM($J111:J$136)</f>
        <v>2358.2504069372067</v>
      </c>
      <c r="L111" s="19">
        <f t="shared" ref="L111:L136" si="45">K111/J111</f>
        <v>2.8960756686652864</v>
      </c>
      <c r="N111" s="20">
        <v>97</v>
      </c>
      <c r="O111" s="6">
        <f t="shared" si="36"/>
        <v>116</v>
      </c>
      <c r="P111" s="20">
        <f t="shared" si="37"/>
        <v>5559</v>
      </c>
      <c r="Q111" s="20">
        <f t="shared" si="38"/>
        <v>5559</v>
      </c>
      <c r="R111" s="5">
        <f t="shared" si="39"/>
        <v>75343</v>
      </c>
      <c r="S111" s="5">
        <f t="shared" ref="S111:S136" si="46">P111*R111*I111</f>
        <v>61351180.265174568</v>
      </c>
      <c r="T111" s="20">
        <f>SUM(S111:$S$136)</f>
        <v>166803788.24357611</v>
      </c>
      <c r="U111" s="6">
        <f t="shared" ref="U111:U136" si="47">T111/S111</f>
        <v>2.7188358483505941</v>
      </c>
    </row>
    <row r="112" spans="1:21">
      <c r="A112" s="13">
        <v>98</v>
      </c>
      <c r="B112" s="17">
        <f>Absterbeordnung!C106</f>
        <v>3915</v>
      </c>
      <c r="C112" s="18">
        <f t="shared" si="40"/>
        <v>0.14360949907253467</v>
      </c>
      <c r="D112" s="17">
        <f t="shared" si="41"/>
        <v>562.23118886897328</v>
      </c>
      <c r="E112" s="17">
        <f>SUM(D112:$D$136)</f>
        <v>1543.9586974861022</v>
      </c>
      <c r="F112" s="19">
        <f t="shared" si="42"/>
        <v>2.7461277994770197</v>
      </c>
      <c r="G112" s="5"/>
      <c r="H112" s="17">
        <f>Absterbeordnung!C106</f>
        <v>3915</v>
      </c>
      <c r="I112" s="18">
        <f t="shared" si="43"/>
        <v>0.14360949907253467</v>
      </c>
      <c r="J112" s="17">
        <f t="shared" si="44"/>
        <v>562.23118886897328</v>
      </c>
      <c r="K112" s="17">
        <f>SUM($J112:J$136)</f>
        <v>1543.9586974861022</v>
      </c>
      <c r="L112" s="19">
        <f t="shared" si="45"/>
        <v>2.7461277994770197</v>
      </c>
      <c r="N112" s="20">
        <v>98</v>
      </c>
      <c r="O112" s="6">
        <f t="shared" si="36"/>
        <v>117</v>
      </c>
      <c r="P112" s="20">
        <f t="shared" si="37"/>
        <v>3915</v>
      </c>
      <c r="Q112" s="20">
        <f t="shared" si="38"/>
        <v>3915</v>
      </c>
      <c r="R112" s="5">
        <f t="shared" si="39"/>
        <v>72980</v>
      </c>
      <c r="S112" s="5">
        <f t="shared" si="46"/>
        <v>41031632.163657665</v>
      </c>
      <c r="T112" s="20">
        <f>SUM(S112:$S$136)</f>
        <v>105452607.97840153</v>
      </c>
      <c r="U112" s="6">
        <f t="shared" si="47"/>
        <v>2.570032007447232</v>
      </c>
    </row>
    <row r="113" spans="1:21">
      <c r="A113" s="13">
        <v>99</v>
      </c>
      <c r="B113" s="17">
        <f>Absterbeordnung!C107</f>
        <v>2672</v>
      </c>
      <c r="C113" s="18">
        <f t="shared" si="40"/>
        <v>0.14079362654170063</v>
      </c>
      <c r="D113" s="17">
        <f t="shared" si="41"/>
        <v>376.20057011942407</v>
      </c>
      <c r="E113" s="17">
        <f>SUM(D113:$D$136)</f>
        <v>981.72750861712859</v>
      </c>
      <c r="F113" s="19">
        <f t="shared" si="42"/>
        <v>2.6095853823546342</v>
      </c>
      <c r="G113" s="5"/>
      <c r="H113" s="17">
        <f>Absterbeordnung!C107</f>
        <v>2672</v>
      </c>
      <c r="I113" s="18">
        <f t="shared" si="43"/>
        <v>0.14079362654170063</v>
      </c>
      <c r="J113" s="17">
        <f t="shared" si="44"/>
        <v>376.20057011942407</v>
      </c>
      <c r="K113" s="17">
        <f>SUM($J113:J$136)</f>
        <v>981.72750861712859</v>
      </c>
      <c r="L113" s="19">
        <f t="shared" si="45"/>
        <v>2.6095853823546342</v>
      </c>
      <c r="N113" s="20">
        <v>99</v>
      </c>
      <c r="O113" s="6">
        <f t="shared" si="36"/>
        <v>118</v>
      </c>
      <c r="P113" s="20">
        <f t="shared" si="37"/>
        <v>2672</v>
      </c>
      <c r="Q113" s="20">
        <f t="shared" si="38"/>
        <v>2672</v>
      </c>
      <c r="R113" s="5">
        <f t="shared" si="39"/>
        <v>70356</v>
      </c>
      <c r="S113" s="5">
        <f t="shared" si="46"/>
        <v>26467967.311322201</v>
      </c>
      <c r="T113" s="20">
        <f>SUM(S113:$S$136)</f>
        <v>64420975.814743869</v>
      </c>
      <c r="U113" s="6">
        <f t="shared" si="47"/>
        <v>2.4339222977348363</v>
      </c>
    </row>
    <row r="114" spans="1:21">
      <c r="A114" s="13">
        <v>100</v>
      </c>
      <c r="B114" s="17">
        <f>Absterbeordnung!C108</f>
        <v>1762</v>
      </c>
      <c r="C114" s="18">
        <f t="shared" si="40"/>
        <v>0.13803296719774574</v>
      </c>
      <c r="D114" s="17">
        <f t="shared" si="41"/>
        <v>243.214088202428</v>
      </c>
      <c r="E114" s="17">
        <f>SUM(D114:$D$136)</f>
        <v>605.52693849770446</v>
      </c>
      <c r="F114" s="19">
        <f t="shared" si="42"/>
        <v>2.4896869378459776</v>
      </c>
      <c r="G114" s="5"/>
      <c r="H114" s="17">
        <f>Absterbeordnung!C108</f>
        <v>1762</v>
      </c>
      <c r="I114" s="18">
        <f t="shared" si="43"/>
        <v>0.13803296719774574</v>
      </c>
      <c r="J114" s="17">
        <f t="shared" si="44"/>
        <v>243.214088202428</v>
      </c>
      <c r="K114" s="17">
        <f>SUM($J114:J$136)</f>
        <v>605.52693849770446</v>
      </c>
      <c r="L114" s="19">
        <f t="shared" si="45"/>
        <v>2.4896869378459776</v>
      </c>
      <c r="N114" s="20">
        <v>100</v>
      </c>
      <c r="O114" s="6">
        <f t="shared" si="36"/>
        <v>119</v>
      </c>
      <c r="P114" s="20">
        <f t="shared" si="37"/>
        <v>1762</v>
      </c>
      <c r="Q114" s="20">
        <f t="shared" si="38"/>
        <v>1762</v>
      </c>
      <c r="R114" s="5">
        <f t="shared" si="39"/>
        <v>67458</v>
      </c>
      <c r="S114" s="5">
        <f t="shared" si="46"/>
        <v>16406735.961959388</v>
      </c>
      <c r="T114" s="20">
        <f>SUM(S114:$S$136)</f>
        <v>37953008.503421672</v>
      </c>
      <c r="U114" s="6">
        <f t="shared" si="47"/>
        <v>2.3132577126504268</v>
      </c>
    </row>
    <row r="115" spans="1:21">
      <c r="A115" s="13">
        <v>101</v>
      </c>
      <c r="B115" s="17">
        <f>Absterbeordnung!C109</f>
        <v>1124</v>
      </c>
      <c r="C115" s="18">
        <f t="shared" si="40"/>
        <v>0.13532643842916248</v>
      </c>
      <c r="D115" s="17">
        <f t="shared" si="41"/>
        <v>152.10691679437863</v>
      </c>
      <c r="E115" s="17">
        <f>SUM(D115:$D$136)</f>
        <v>362.31285029527641</v>
      </c>
      <c r="F115" s="19">
        <f t="shared" si="42"/>
        <v>2.3819617012226906</v>
      </c>
      <c r="G115" s="5"/>
      <c r="H115" s="17">
        <f>Absterbeordnung!C109</f>
        <v>1124</v>
      </c>
      <c r="I115" s="18">
        <f t="shared" si="43"/>
        <v>0.13532643842916248</v>
      </c>
      <c r="J115" s="17">
        <f t="shared" si="44"/>
        <v>152.10691679437863</v>
      </c>
      <c r="K115" s="17">
        <f>SUM($J115:J$136)</f>
        <v>362.31285029527641</v>
      </c>
      <c r="L115" s="19">
        <f t="shared" si="45"/>
        <v>2.3819617012226906</v>
      </c>
      <c r="N115" s="20">
        <v>101</v>
      </c>
      <c r="O115" s="6">
        <f t="shared" si="36"/>
        <v>120</v>
      </c>
      <c r="P115" s="20">
        <f t="shared" si="37"/>
        <v>1124</v>
      </c>
      <c r="Q115" s="20">
        <f t="shared" si="38"/>
        <v>1124</v>
      </c>
      <c r="R115" s="5">
        <f t="shared" si="39"/>
        <v>64275</v>
      </c>
      <c r="S115" s="5">
        <f t="shared" si="46"/>
        <v>9776672.0769586861</v>
      </c>
      <c r="T115" s="20">
        <f>SUM(S115:$S$136)</f>
        <v>21546272.541462284</v>
      </c>
      <c r="U115" s="6">
        <f t="shared" si="47"/>
        <v>2.2038452728962623</v>
      </c>
    </row>
    <row r="116" spans="1:21">
      <c r="A116" s="21">
        <v>102</v>
      </c>
      <c r="B116" s="17">
        <f>Absterbeordnung!C110</f>
        <v>693</v>
      </c>
      <c r="C116" s="18">
        <f t="shared" si="40"/>
        <v>0.13267297885212007</v>
      </c>
      <c r="D116" s="17">
        <f t="shared" si="41"/>
        <v>91.942374344519209</v>
      </c>
      <c r="E116" s="17">
        <f>SUM(D116:$D$136)</f>
        <v>210.20593350089786</v>
      </c>
      <c r="F116" s="19">
        <f t="shared" si="42"/>
        <v>2.2862791503864233</v>
      </c>
      <c r="G116" s="5"/>
      <c r="H116" s="17">
        <f>Absterbeordnung!C110</f>
        <v>693</v>
      </c>
      <c r="I116" s="18">
        <f t="shared" si="43"/>
        <v>0.13267297885212007</v>
      </c>
      <c r="J116" s="17">
        <f t="shared" si="44"/>
        <v>91.942374344519209</v>
      </c>
      <c r="K116" s="17">
        <f>SUM($J116:J$136)</f>
        <v>210.20593350089786</v>
      </c>
      <c r="L116" s="19">
        <f t="shared" si="45"/>
        <v>2.2862791503864233</v>
      </c>
      <c r="N116" s="6">
        <v>102</v>
      </c>
      <c r="O116" s="6">
        <f t="shared" si="36"/>
        <v>121</v>
      </c>
      <c r="P116" s="20">
        <f t="shared" si="37"/>
        <v>693</v>
      </c>
      <c r="Q116" s="20">
        <f t="shared" si="38"/>
        <v>693</v>
      </c>
      <c r="R116" s="5">
        <f t="shared" si="39"/>
        <v>60800</v>
      </c>
      <c r="S116" s="5">
        <f t="shared" si="46"/>
        <v>5590096.3601467675</v>
      </c>
      <c r="T116" s="20">
        <f>SUM(S116:$S$136)</f>
        <v>11769600.464503599</v>
      </c>
      <c r="U116" s="6">
        <f t="shared" si="47"/>
        <v>2.1054378504835989</v>
      </c>
    </row>
    <row r="117" spans="1:21">
      <c r="A117" s="21">
        <v>103</v>
      </c>
      <c r="B117" s="17">
        <f>Absterbeordnung!C111</f>
        <v>413</v>
      </c>
      <c r="C117" s="18">
        <f t="shared" si="40"/>
        <v>0.13007154789423539</v>
      </c>
      <c r="D117" s="17">
        <f t="shared" si="41"/>
        <v>53.719549280319214</v>
      </c>
      <c r="E117" s="17">
        <f>SUM(D117:$D$136)</f>
        <v>118.26355915637859</v>
      </c>
      <c r="F117" s="19">
        <f t="shared" si="42"/>
        <v>2.2014994678986599</v>
      </c>
      <c r="G117" s="5"/>
      <c r="H117" s="17">
        <f>Absterbeordnung!C111</f>
        <v>413</v>
      </c>
      <c r="I117" s="18">
        <f t="shared" si="43"/>
        <v>0.13007154789423539</v>
      </c>
      <c r="J117" s="17">
        <f t="shared" si="44"/>
        <v>53.719549280319214</v>
      </c>
      <c r="K117" s="17">
        <f>SUM($J117:J$136)</f>
        <v>118.26355915637859</v>
      </c>
      <c r="L117" s="19">
        <f t="shared" si="45"/>
        <v>2.2014994678986599</v>
      </c>
      <c r="N117" s="6">
        <v>103</v>
      </c>
      <c r="O117" s="6">
        <f t="shared" si="36"/>
        <v>122</v>
      </c>
      <c r="P117" s="20">
        <f t="shared" si="37"/>
        <v>413</v>
      </c>
      <c r="Q117" s="20">
        <f t="shared" si="38"/>
        <v>413</v>
      </c>
      <c r="R117" s="5">
        <f t="shared" si="39"/>
        <v>57032</v>
      </c>
      <c r="S117" s="5">
        <f t="shared" si="46"/>
        <v>3063733.3345551654</v>
      </c>
      <c r="T117" s="20">
        <f>SUM(S117:$S$136)</f>
        <v>6179504.1043568309</v>
      </c>
      <c r="U117" s="6">
        <f t="shared" si="47"/>
        <v>2.0169849753761468</v>
      </c>
    </row>
    <row r="118" spans="1:21">
      <c r="A118" s="21">
        <v>104</v>
      </c>
      <c r="B118" s="17">
        <f>Absterbeordnung!C112</f>
        <v>238</v>
      </c>
      <c r="C118" s="18">
        <f t="shared" si="40"/>
        <v>0.12752112538650526</v>
      </c>
      <c r="D118" s="17">
        <f t="shared" si="41"/>
        <v>30.350027841988251</v>
      </c>
      <c r="E118" s="17">
        <f>SUM(D118:$D$136)</f>
        <v>64.544009876059377</v>
      </c>
      <c r="F118" s="19">
        <f t="shared" si="42"/>
        <v>2.1266540581806286</v>
      </c>
      <c r="G118" s="5"/>
      <c r="H118" s="17">
        <f>Absterbeordnung!C112</f>
        <v>238</v>
      </c>
      <c r="I118" s="18">
        <f t="shared" si="43"/>
        <v>0.12752112538650526</v>
      </c>
      <c r="J118" s="17">
        <f t="shared" si="44"/>
        <v>30.350027841988251</v>
      </c>
      <c r="K118" s="17">
        <f>SUM($J118:J$136)</f>
        <v>64.544009876059377</v>
      </c>
      <c r="L118" s="19">
        <f t="shared" si="45"/>
        <v>2.1266540581806286</v>
      </c>
      <c r="N118" s="6">
        <v>104</v>
      </c>
      <c r="O118" s="6">
        <f t="shared" si="36"/>
        <v>123</v>
      </c>
      <c r="P118" s="20">
        <f t="shared" si="37"/>
        <v>238</v>
      </c>
      <c r="Q118" s="20">
        <f t="shared" si="38"/>
        <v>238</v>
      </c>
      <c r="R118" s="5">
        <f t="shared" si="39"/>
        <v>52978</v>
      </c>
      <c r="S118" s="5">
        <f t="shared" si="46"/>
        <v>1607883.7750128536</v>
      </c>
      <c r="T118" s="20">
        <f>SUM(S118:$S$136)</f>
        <v>3115770.769801666</v>
      </c>
      <c r="U118" s="6">
        <f t="shared" si="47"/>
        <v>1.937808452465265</v>
      </c>
    </row>
    <row r="119" spans="1:21">
      <c r="A119" s="21">
        <v>105</v>
      </c>
      <c r="B119" s="17">
        <f>Absterbeordnung!C113</f>
        <v>133</v>
      </c>
      <c r="C119" s="18">
        <f t="shared" si="40"/>
        <v>0.12502071116324046</v>
      </c>
      <c r="D119" s="17">
        <f t="shared" si="41"/>
        <v>16.627754584710981</v>
      </c>
      <c r="E119" s="17">
        <f>SUM(D119:$D$136)</f>
        <v>34.193982034071134</v>
      </c>
      <c r="F119" s="19">
        <f t="shared" si="42"/>
        <v>2.0564401440896947</v>
      </c>
      <c r="G119" s="5"/>
      <c r="H119" s="17">
        <f>Absterbeordnung!C113</f>
        <v>133</v>
      </c>
      <c r="I119" s="18">
        <f t="shared" si="43"/>
        <v>0.12502071116324046</v>
      </c>
      <c r="J119" s="17">
        <f t="shared" si="44"/>
        <v>16.627754584710981</v>
      </c>
      <c r="K119" s="17">
        <f>SUM($J119:J$136)</f>
        <v>34.193982034071134</v>
      </c>
      <c r="L119" s="19">
        <f t="shared" si="45"/>
        <v>2.0564401440896947</v>
      </c>
      <c r="N119" s="6">
        <v>105</v>
      </c>
      <c r="O119" s="6">
        <f t="shared" si="36"/>
        <v>124</v>
      </c>
      <c r="P119" s="20">
        <f t="shared" si="37"/>
        <v>133</v>
      </c>
      <c r="Q119" s="20">
        <f t="shared" si="38"/>
        <v>133</v>
      </c>
      <c r="R119" s="5">
        <f t="shared" si="39"/>
        <v>48660</v>
      </c>
      <c r="S119" s="5">
        <f t="shared" si="46"/>
        <v>809106.53809203627</v>
      </c>
      <c r="T119" s="20">
        <f>SUM(S119:$S$136)</f>
        <v>1507886.9947888127</v>
      </c>
      <c r="U119" s="6">
        <f t="shared" si="47"/>
        <v>1.8636445558140946</v>
      </c>
    </row>
    <row r="120" spans="1:21">
      <c r="A120" s="21">
        <v>106</v>
      </c>
      <c r="B120" s="17">
        <f>Absterbeordnung!C114</f>
        <v>72</v>
      </c>
      <c r="C120" s="18">
        <f t="shared" si="40"/>
        <v>0.12256932466984359</v>
      </c>
      <c r="D120" s="17">
        <f t="shared" si="41"/>
        <v>8.8249913762287377</v>
      </c>
      <c r="E120" s="17">
        <f>SUM(D120:$D$136)</f>
        <v>17.566227449360159</v>
      </c>
      <c r="F120" s="19">
        <f t="shared" si="42"/>
        <v>1.9905093048223341</v>
      </c>
      <c r="G120" s="5"/>
      <c r="H120" s="17">
        <f>Absterbeordnung!C114</f>
        <v>72</v>
      </c>
      <c r="I120" s="18">
        <f t="shared" si="43"/>
        <v>0.12256932466984359</v>
      </c>
      <c r="J120" s="17">
        <f t="shared" si="44"/>
        <v>8.8249913762287377</v>
      </c>
      <c r="K120" s="17">
        <f>SUM($J120:J$136)</f>
        <v>17.566227449360159</v>
      </c>
      <c r="L120" s="19">
        <f t="shared" si="45"/>
        <v>1.9905093048223341</v>
      </c>
      <c r="N120" s="6">
        <v>106</v>
      </c>
      <c r="O120" s="6">
        <f t="shared" si="36"/>
        <v>125</v>
      </c>
      <c r="P120" s="20">
        <f t="shared" si="37"/>
        <v>72</v>
      </c>
      <c r="Q120" s="20">
        <f t="shared" si="38"/>
        <v>72</v>
      </c>
      <c r="R120" s="5">
        <f t="shared" si="39"/>
        <v>44120</v>
      </c>
      <c r="S120" s="5">
        <f t="shared" si="46"/>
        <v>389358.61951921193</v>
      </c>
      <c r="T120" s="20">
        <f>SUM(S120:$S$136)</f>
        <v>698780.45669677656</v>
      </c>
      <c r="U120" s="6">
        <f t="shared" si="47"/>
        <v>1.7946962560110911</v>
      </c>
    </row>
    <row r="121" spans="1:21">
      <c r="A121" s="21">
        <v>107</v>
      </c>
      <c r="B121" s="17">
        <f>Absterbeordnung!C115</f>
        <v>38</v>
      </c>
      <c r="C121" s="18">
        <f t="shared" si="40"/>
        <v>0.12016600457827803</v>
      </c>
      <c r="D121" s="17">
        <f t="shared" si="41"/>
        <v>4.5663081739745648</v>
      </c>
      <c r="E121" s="17">
        <f>SUM(D121:$D$136)</f>
        <v>8.741236073131418</v>
      </c>
      <c r="F121" s="19">
        <f t="shared" si="42"/>
        <v>1.9142895617408473</v>
      </c>
      <c r="G121" s="5"/>
      <c r="H121" s="17">
        <f>Absterbeordnung!C115</f>
        <v>38</v>
      </c>
      <c r="I121" s="18">
        <f t="shared" si="43"/>
        <v>0.12016600457827803</v>
      </c>
      <c r="J121" s="17">
        <f t="shared" si="44"/>
        <v>4.5663081739745648</v>
      </c>
      <c r="K121" s="17">
        <f>SUM($J121:J$136)</f>
        <v>8.741236073131418</v>
      </c>
      <c r="L121" s="19">
        <f t="shared" si="45"/>
        <v>1.9142895617408473</v>
      </c>
      <c r="N121" s="6">
        <v>107</v>
      </c>
      <c r="O121" s="6">
        <f t="shared" si="36"/>
        <v>126</v>
      </c>
      <c r="P121" s="20">
        <f t="shared" si="37"/>
        <v>38</v>
      </c>
      <c r="Q121" s="20">
        <f t="shared" si="38"/>
        <v>38</v>
      </c>
      <c r="R121" s="5">
        <f t="shared" si="39"/>
        <v>39419</v>
      </c>
      <c r="S121" s="5">
        <f t="shared" si="46"/>
        <v>179999.30190990338</v>
      </c>
      <c r="T121" s="20">
        <f>SUM(S121:$S$136)</f>
        <v>309421.83717756456</v>
      </c>
      <c r="U121" s="6">
        <f t="shared" si="47"/>
        <v>1.7190168733678877</v>
      </c>
    </row>
    <row r="122" spans="1:21">
      <c r="A122" s="21">
        <v>108</v>
      </c>
      <c r="B122" s="17">
        <f>Absterbeordnung!C116</f>
        <v>19</v>
      </c>
      <c r="C122" s="18">
        <f t="shared" si="40"/>
        <v>0.11780980841007649</v>
      </c>
      <c r="D122" s="17">
        <f t="shared" si="41"/>
        <v>2.2383863597914533</v>
      </c>
      <c r="E122" s="17">
        <f>SUM(D122:$D$136)</f>
        <v>4.1749278991568524</v>
      </c>
      <c r="F122" s="19">
        <f t="shared" si="42"/>
        <v>1.8651507059513279</v>
      </c>
      <c r="G122" s="5"/>
      <c r="H122" s="17">
        <f>Absterbeordnung!C116</f>
        <v>19</v>
      </c>
      <c r="I122" s="18">
        <f t="shared" si="43"/>
        <v>0.11780980841007649</v>
      </c>
      <c r="J122" s="17">
        <f t="shared" si="44"/>
        <v>2.2383863597914533</v>
      </c>
      <c r="K122" s="17">
        <f>SUM($J122:J$136)</f>
        <v>4.1749278991568524</v>
      </c>
      <c r="L122" s="19">
        <f t="shared" si="45"/>
        <v>1.8651507059513279</v>
      </c>
      <c r="N122" s="6">
        <v>108</v>
      </c>
      <c r="O122" s="6">
        <f t="shared" si="36"/>
        <v>127</v>
      </c>
      <c r="P122" s="20">
        <f t="shared" si="37"/>
        <v>19</v>
      </c>
      <c r="Q122" s="20">
        <f t="shared" si="38"/>
        <v>19</v>
      </c>
      <c r="R122" s="5">
        <f t="shared" si="39"/>
        <v>34643</v>
      </c>
      <c r="S122" s="5">
        <f t="shared" si="46"/>
        <v>77544.41866225531</v>
      </c>
      <c r="T122" s="20">
        <f>SUM(S122:$S$136)</f>
        <v>129422.53526766121</v>
      </c>
      <c r="U122" s="6">
        <f t="shared" si="47"/>
        <v>1.6690116129616113</v>
      </c>
    </row>
    <row r="123" spans="1:21">
      <c r="A123" s="21">
        <v>109</v>
      </c>
      <c r="B123" s="17">
        <f>Absterbeordnung!C117</f>
        <v>9</v>
      </c>
      <c r="C123" s="18">
        <f t="shared" si="40"/>
        <v>0.11549981216674166</v>
      </c>
      <c r="D123" s="17">
        <f t="shared" si="41"/>
        <v>1.0394983095006749</v>
      </c>
      <c r="E123" s="17">
        <f>SUM(D123:$D$136)</f>
        <v>1.9365415393653997</v>
      </c>
      <c r="F123" s="19">
        <f t="shared" si="42"/>
        <v>1.8629578534818603</v>
      </c>
      <c r="G123" s="5"/>
      <c r="H123" s="17">
        <f>Absterbeordnung!C117</f>
        <v>9</v>
      </c>
      <c r="I123" s="18">
        <f t="shared" si="43"/>
        <v>0.11549981216674166</v>
      </c>
      <c r="J123" s="17">
        <f t="shared" si="44"/>
        <v>1.0394983095006749</v>
      </c>
      <c r="K123" s="17">
        <f>SUM($J123:J$136)</f>
        <v>1.9365415393653997</v>
      </c>
      <c r="L123" s="19">
        <f t="shared" si="45"/>
        <v>1.8629578534818603</v>
      </c>
      <c r="N123" s="6">
        <v>109</v>
      </c>
      <c r="O123" s="6">
        <f t="shared" si="36"/>
        <v>128</v>
      </c>
      <c r="P123" s="20">
        <f t="shared" si="37"/>
        <v>9</v>
      </c>
      <c r="Q123" s="20">
        <f t="shared" si="38"/>
        <v>9</v>
      </c>
      <c r="R123" s="5">
        <f t="shared" si="39"/>
        <v>29894</v>
      </c>
      <c r="S123" s="5">
        <f t="shared" si="46"/>
        <v>31074.762464213174</v>
      </c>
      <c r="T123" s="20">
        <f>SUM(S123:$S$136)</f>
        <v>51878.116605405907</v>
      </c>
      <c r="U123" s="6">
        <f t="shared" si="47"/>
        <v>1.6694614050598338</v>
      </c>
    </row>
    <row r="124" spans="1:21">
      <c r="A124" s="21">
        <v>110</v>
      </c>
      <c r="B124" s="17">
        <f>Absterbeordnung!C118</f>
        <v>5</v>
      </c>
      <c r="C124" s="18">
        <f t="shared" si="40"/>
        <v>0.11323510996739378</v>
      </c>
      <c r="D124" s="17">
        <f t="shared" si="41"/>
        <v>0.56617554983696894</v>
      </c>
      <c r="E124" s="17">
        <f>SUM(D124:$D$136)</f>
        <v>0.89704322986472473</v>
      </c>
      <c r="F124" s="19">
        <f t="shared" si="42"/>
        <v>1.5843906189926951</v>
      </c>
      <c r="G124" s="5"/>
      <c r="H124" s="17">
        <f>Absterbeordnung!C118</f>
        <v>5</v>
      </c>
      <c r="I124" s="18">
        <f t="shared" si="43"/>
        <v>0.11323510996739378</v>
      </c>
      <c r="J124" s="17">
        <f t="shared" si="44"/>
        <v>0.56617554983696894</v>
      </c>
      <c r="K124" s="17">
        <f>SUM($J124:J$136)</f>
        <v>0.89704322986472473</v>
      </c>
      <c r="L124" s="19">
        <f t="shared" si="45"/>
        <v>1.5843906189926951</v>
      </c>
      <c r="N124" s="6">
        <v>110</v>
      </c>
      <c r="O124" s="6">
        <f t="shared" si="36"/>
        <v>129</v>
      </c>
      <c r="P124" s="20">
        <f t="shared" si="37"/>
        <v>5</v>
      </c>
      <c r="Q124" s="20">
        <f t="shared" si="38"/>
        <v>5</v>
      </c>
      <c r="R124" s="5">
        <f t="shared" si="39"/>
        <v>25284</v>
      </c>
      <c r="S124" s="5">
        <f t="shared" si="46"/>
        <v>14315.182602077921</v>
      </c>
      <c r="T124" s="20">
        <f>SUM(S124:$S$136)</f>
        <v>20803.354141192729</v>
      </c>
      <c r="U124" s="6">
        <f t="shared" si="47"/>
        <v>1.4532370783850859</v>
      </c>
    </row>
    <row r="125" spans="1:21">
      <c r="A125" s="21">
        <v>111</v>
      </c>
      <c r="B125" s="17">
        <f>Absterbeordnung!C119</f>
        <v>2</v>
      </c>
      <c r="C125" s="18">
        <f t="shared" si="40"/>
        <v>0.11101481369352335</v>
      </c>
      <c r="D125" s="17">
        <f t="shared" si="41"/>
        <v>0.22202962738704671</v>
      </c>
      <c r="E125" s="17">
        <f>SUM(D125:$D$136)</f>
        <v>0.33086768002775585</v>
      </c>
      <c r="F125" s="19">
        <f t="shared" si="42"/>
        <v>1.4901960784313724</v>
      </c>
      <c r="G125" s="25"/>
      <c r="H125" s="17">
        <f>Absterbeordnung!C119</f>
        <v>2</v>
      </c>
      <c r="I125" s="18">
        <f t="shared" si="43"/>
        <v>0.11101481369352335</v>
      </c>
      <c r="J125" s="17">
        <f t="shared" si="44"/>
        <v>0.22202962738704671</v>
      </c>
      <c r="K125" s="17">
        <f>SUM($J125:J$136)</f>
        <v>0.33086768002775585</v>
      </c>
      <c r="L125" s="19">
        <f t="shared" si="45"/>
        <v>1.4901960784313724</v>
      </c>
      <c r="N125" s="6">
        <v>111</v>
      </c>
      <c r="O125" s="6">
        <f t="shared" si="36"/>
        <v>130</v>
      </c>
      <c r="P125" s="20">
        <f t="shared" si="37"/>
        <v>2</v>
      </c>
      <c r="Q125" s="20">
        <f t="shared" si="38"/>
        <v>2</v>
      </c>
      <c r="R125" s="5">
        <f t="shared" si="39"/>
        <v>20927</v>
      </c>
      <c r="S125" s="5">
        <f t="shared" si="46"/>
        <v>4646.4140123287261</v>
      </c>
      <c r="T125" s="20">
        <f>SUM(S125:$S$136)</f>
        <v>6488.1715391148064</v>
      </c>
      <c r="U125" s="6">
        <f t="shared" si="47"/>
        <v>1.3963825698483148</v>
      </c>
    </row>
    <row r="126" spans="1:21">
      <c r="A126" s="21">
        <v>112</v>
      </c>
      <c r="B126" s="17">
        <f>Absterbeordnung!C120</f>
        <v>1</v>
      </c>
      <c r="C126" s="18">
        <f t="shared" si="40"/>
        <v>0.10883805264070914</v>
      </c>
      <c r="D126" s="17">
        <f t="shared" si="41"/>
        <v>0.10883805264070914</v>
      </c>
      <c r="E126" s="17">
        <f>SUM(D126:$D$136)</f>
        <v>0.10883805264070914</v>
      </c>
      <c r="F126" s="19">
        <f t="shared" si="42"/>
        <v>1</v>
      </c>
      <c r="G126" s="5"/>
      <c r="H126" s="17">
        <f>Absterbeordnung!C120</f>
        <v>1</v>
      </c>
      <c r="I126" s="18">
        <f t="shared" si="43"/>
        <v>0.10883805264070914</v>
      </c>
      <c r="J126" s="17">
        <f t="shared" si="44"/>
        <v>0.10883805264070914</v>
      </c>
      <c r="K126" s="17">
        <f>SUM($J126:J$136)</f>
        <v>0.10883805264070914</v>
      </c>
      <c r="L126" s="19">
        <f t="shared" si="45"/>
        <v>1</v>
      </c>
      <c r="N126" s="6">
        <v>112</v>
      </c>
      <c r="O126" s="6">
        <f t="shared" si="36"/>
        <v>131</v>
      </c>
      <c r="P126" s="20">
        <f t="shared" si="37"/>
        <v>1</v>
      </c>
      <c r="Q126" s="20">
        <f t="shared" si="38"/>
        <v>1</v>
      </c>
      <c r="R126" s="5">
        <f t="shared" si="39"/>
        <v>16922</v>
      </c>
      <c r="S126" s="5">
        <f t="shared" si="46"/>
        <v>1841.75752678608</v>
      </c>
      <c r="T126" s="20">
        <f>SUM(S126:$S$136)</f>
        <v>1841.75752678608</v>
      </c>
      <c r="U126" s="6">
        <f t="shared" si="47"/>
        <v>1</v>
      </c>
    </row>
    <row r="127" spans="1:21">
      <c r="A127" s="21">
        <v>113</v>
      </c>
      <c r="B127" s="17">
        <f>Absterbeordnung!C121</f>
        <v>0</v>
      </c>
      <c r="C127" s="18">
        <f t="shared" si="40"/>
        <v>0.10670397317716583</v>
      </c>
      <c r="D127" s="17">
        <f t="shared" si="41"/>
        <v>0</v>
      </c>
      <c r="E127" s="17">
        <f>SUM(D127:$D$136)</f>
        <v>0</v>
      </c>
      <c r="F127" s="19" t="e">
        <f t="shared" si="42"/>
        <v>#DIV/0!</v>
      </c>
      <c r="G127" s="27"/>
      <c r="H127" s="17">
        <f>Absterbeordnung!C121</f>
        <v>0</v>
      </c>
      <c r="I127" s="18">
        <f t="shared" si="43"/>
        <v>0.10670397317716583</v>
      </c>
      <c r="J127" s="17">
        <f t="shared" si="44"/>
        <v>0</v>
      </c>
      <c r="K127" s="17">
        <f>SUM($J127:J$136)</f>
        <v>0</v>
      </c>
      <c r="L127" s="19" t="e">
        <f t="shared" si="45"/>
        <v>#DIV/0!</v>
      </c>
      <c r="N127" s="6">
        <v>113</v>
      </c>
      <c r="O127" s="6">
        <f t="shared" si="36"/>
        <v>132</v>
      </c>
      <c r="P127" s="20">
        <f t="shared" si="37"/>
        <v>0</v>
      </c>
      <c r="Q127" s="20">
        <f t="shared" si="38"/>
        <v>0</v>
      </c>
      <c r="R127" s="5">
        <f t="shared" si="39"/>
        <v>13346</v>
      </c>
      <c r="S127" s="5">
        <f t="shared" si="46"/>
        <v>0</v>
      </c>
      <c r="T127" s="20">
        <f>SUM(S127:$S$136)</f>
        <v>0</v>
      </c>
      <c r="U127" s="6" t="e">
        <f t="shared" si="47"/>
        <v>#DIV/0!</v>
      </c>
    </row>
    <row r="128" spans="1:21">
      <c r="A128" s="21">
        <v>114</v>
      </c>
      <c r="B128" s="17">
        <f>Absterbeordnung!C122</f>
        <v>0</v>
      </c>
      <c r="C128" s="18">
        <f t="shared" si="40"/>
        <v>0.10461173840898609</v>
      </c>
      <c r="D128" s="17">
        <f t="shared" si="41"/>
        <v>0</v>
      </c>
      <c r="E128" s="17">
        <f>SUM(D128:$D$136)</f>
        <v>0</v>
      </c>
      <c r="F128" s="19" t="e">
        <f t="shared" si="42"/>
        <v>#DIV/0!</v>
      </c>
      <c r="G128" s="27"/>
      <c r="H128" s="17">
        <f>Absterbeordnung!C122</f>
        <v>0</v>
      </c>
      <c r="I128" s="18">
        <f t="shared" si="43"/>
        <v>0.10461173840898609</v>
      </c>
      <c r="J128" s="17">
        <f t="shared" si="44"/>
        <v>0</v>
      </c>
      <c r="K128" s="17">
        <f>SUM($J128:J$136)</f>
        <v>0</v>
      </c>
      <c r="L128" s="19" t="e">
        <f t="shared" si="45"/>
        <v>#DIV/0!</v>
      </c>
      <c r="N128" s="6">
        <v>114</v>
      </c>
      <c r="O128" s="6">
        <f t="shared" si="36"/>
        <v>133</v>
      </c>
      <c r="P128" s="20">
        <f t="shared" si="37"/>
        <v>0</v>
      </c>
      <c r="Q128" s="20">
        <f t="shared" si="38"/>
        <v>0</v>
      </c>
      <c r="R128" s="5">
        <f t="shared" si="39"/>
        <v>10253</v>
      </c>
      <c r="S128" s="5">
        <f t="shared" si="46"/>
        <v>0</v>
      </c>
      <c r="T128" s="20">
        <f>SUM(S128:$S$136)</f>
        <v>0</v>
      </c>
      <c r="U128" s="6" t="e">
        <f t="shared" si="47"/>
        <v>#DIV/0!</v>
      </c>
    </row>
    <row r="129" spans="1:21">
      <c r="A129" s="21">
        <v>115</v>
      </c>
      <c r="B129" s="17">
        <f>Absterbeordnung!C123</f>
        <v>0</v>
      </c>
      <c r="C129" s="18">
        <f t="shared" si="40"/>
        <v>0.10256052785194716</v>
      </c>
      <c r="D129" s="17">
        <f t="shared" si="41"/>
        <v>0</v>
      </c>
      <c r="E129" s="17">
        <f>SUM(D129:$D$136)</f>
        <v>0</v>
      </c>
      <c r="F129" s="19" t="e">
        <f t="shared" si="42"/>
        <v>#DIV/0!</v>
      </c>
      <c r="G129" s="27"/>
      <c r="H129" s="17">
        <f>Absterbeordnung!C123</f>
        <v>0</v>
      </c>
      <c r="I129" s="18">
        <f t="shared" si="43"/>
        <v>0.10256052785194716</v>
      </c>
      <c r="J129" s="17">
        <f t="shared" si="44"/>
        <v>0</v>
      </c>
      <c r="K129" s="17">
        <f>SUM($J129:J$136)</f>
        <v>0</v>
      </c>
      <c r="L129" s="19" t="e">
        <f t="shared" si="45"/>
        <v>#DIV/0!</v>
      </c>
      <c r="N129" s="6">
        <v>115</v>
      </c>
      <c r="O129" s="6">
        <f t="shared" si="36"/>
        <v>134</v>
      </c>
      <c r="P129" s="20">
        <f t="shared" si="37"/>
        <v>0</v>
      </c>
      <c r="Q129" s="20">
        <f t="shared" si="38"/>
        <v>0</v>
      </c>
      <c r="R129" s="5">
        <f t="shared" si="39"/>
        <v>7660</v>
      </c>
      <c r="S129" s="5">
        <f t="shared" si="46"/>
        <v>0</v>
      </c>
      <c r="T129" s="20">
        <f>SUM(S129:$S$136)</f>
        <v>0</v>
      </c>
      <c r="U129" s="6" t="e">
        <f t="shared" si="47"/>
        <v>#DIV/0!</v>
      </c>
    </row>
    <row r="130" spans="1:21">
      <c r="A130" s="21">
        <v>116</v>
      </c>
      <c r="B130" s="17">
        <f>Absterbeordnung!C124</f>
        <v>0</v>
      </c>
      <c r="C130" s="18">
        <f t="shared" si="40"/>
        <v>0.1005495371097521</v>
      </c>
      <c r="D130" s="17">
        <f t="shared" si="41"/>
        <v>0</v>
      </c>
      <c r="E130" s="17">
        <f>SUM(D130:$D$136)</f>
        <v>0</v>
      </c>
      <c r="F130" s="19" t="e">
        <f t="shared" si="42"/>
        <v>#DIV/0!</v>
      </c>
      <c r="G130" s="27"/>
      <c r="H130" s="17">
        <f>Absterbeordnung!C124</f>
        <v>0</v>
      </c>
      <c r="I130" s="18">
        <f t="shared" si="43"/>
        <v>0.1005495371097521</v>
      </c>
      <c r="J130" s="17">
        <f t="shared" si="44"/>
        <v>0</v>
      </c>
      <c r="K130" s="17">
        <f>SUM($J130:J$136)</f>
        <v>0</v>
      </c>
      <c r="L130" s="19" t="e">
        <f t="shared" si="45"/>
        <v>#DIV/0!</v>
      </c>
      <c r="N130" s="6">
        <v>116</v>
      </c>
      <c r="O130" s="6">
        <f t="shared" si="36"/>
        <v>135</v>
      </c>
      <c r="P130" s="20">
        <f t="shared" si="37"/>
        <v>0</v>
      </c>
      <c r="Q130" s="20">
        <f t="shared" si="38"/>
        <v>0</v>
      </c>
      <c r="R130" s="5">
        <f t="shared" si="39"/>
        <v>5559</v>
      </c>
      <c r="S130" s="5">
        <f t="shared" si="46"/>
        <v>0</v>
      </c>
      <c r="T130" s="20">
        <f>SUM(S130:$S$136)</f>
        <v>0</v>
      </c>
      <c r="U130" s="6" t="e">
        <f t="shared" si="47"/>
        <v>#DIV/0!</v>
      </c>
    </row>
    <row r="131" spans="1:21">
      <c r="A131" s="21">
        <v>117</v>
      </c>
      <c r="B131" s="17">
        <f>Absterbeordnung!C125</f>
        <v>0</v>
      </c>
      <c r="C131" s="18">
        <f t="shared" si="40"/>
        <v>9.8577977558580526E-2</v>
      </c>
      <c r="D131" s="17">
        <f t="shared" si="41"/>
        <v>0</v>
      </c>
      <c r="E131" s="17">
        <f>SUM(D131:$D$136)</f>
        <v>0</v>
      </c>
      <c r="F131" s="19" t="e">
        <f t="shared" si="42"/>
        <v>#DIV/0!</v>
      </c>
      <c r="G131" s="27"/>
      <c r="H131" s="17">
        <f>Absterbeordnung!C125</f>
        <v>0</v>
      </c>
      <c r="I131" s="18">
        <f t="shared" si="43"/>
        <v>9.8577977558580526E-2</v>
      </c>
      <c r="J131" s="17">
        <f t="shared" si="44"/>
        <v>0</v>
      </c>
      <c r="K131" s="17">
        <f>SUM($J131:J$136)</f>
        <v>0</v>
      </c>
      <c r="L131" s="19" t="e">
        <f t="shared" si="45"/>
        <v>#DIV/0!</v>
      </c>
      <c r="N131" s="6">
        <v>117</v>
      </c>
      <c r="O131" s="6">
        <f t="shared" si="36"/>
        <v>136</v>
      </c>
      <c r="P131" s="20">
        <f t="shared" si="37"/>
        <v>0</v>
      </c>
      <c r="Q131" s="20">
        <f t="shared" si="38"/>
        <v>0</v>
      </c>
      <c r="R131" s="5">
        <f t="shared" si="39"/>
        <v>3915</v>
      </c>
      <c r="S131" s="5">
        <f t="shared" si="46"/>
        <v>0</v>
      </c>
      <c r="T131" s="20">
        <f>SUM(S131:$S$136)</f>
        <v>0</v>
      </c>
      <c r="U131" s="6" t="e">
        <f t="shared" si="47"/>
        <v>#DIV/0!</v>
      </c>
    </row>
    <row r="132" spans="1:21">
      <c r="A132" s="21">
        <v>118</v>
      </c>
      <c r="B132" s="17">
        <f>Absterbeordnung!C126</f>
        <v>0</v>
      </c>
      <c r="C132" s="18">
        <f t="shared" si="40"/>
        <v>9.6645076037824032E-2</v>
      </c>
      <c r="D132" s="17">
        <f t="shared" si="41"/>
        <v>0</v>
      </c>
      <c r="E132" s="17">
        <f>SUM(D132:$D$136)</f>
        <v>0</v>
      </c>
      <c r="F132" s="19" t="e">
        <f t="shared" si="42"/>
        <v>#DIV/0!</v>
      </c>
      <c r="G132" s="27"/>
      <c r="H132" s="17">
        <f>Absterbeordnung!C126</f>
        <v>0</v>
      </c>
      <c r="I132" s="18">
        <f t="shared" si="43"/>
        <v>9.6645076037824032E-2</v>
      </c>
      <c r="J132" s="17">
        <f t="shared" si="44"/>
        <v>0</v>
      </c>
      <c r="K132" s="17">
        <f>SUM($J132:J$136)</f>
        <v>0</v>
      </c>
      <c r="L132" s="19" t="e">
        <f t="shared" si="45"/>
        <v>#DIV/0!</v>
      </c>
      <c r="N132" s="6">
        <v>118</v>
      </c>
      <c r="O132" s="6">
        <f t="shared" si="36"/>
        <v>137</v>
      </c>
      <c r="P132" s="20">
        <f t="shared" si="37"/>
        <v>0</v>
      </c>
      <c r="Q132" s="20">
        <f t="shared" si="38"/>
        <v>0</v>
      </c>
      <c r="R132" s="5">
        <f t="shared" si="39"/>
        <v>2672</v>
      </c>
      <c r="S132" s="5">
        <f t="shared" si="46"/>
        <v>0</v>
      </c>
      <c r="T132" s="20">
        <f>SUM(S132:$S$136)</f>
        <v>0</v>
      </c>
      <c r="U132" s="6" t="e">
        <f t="shared" si="47"/>
        <v>#DIV/0!</v>
      </c>
    </row>
    <row r="133" spans="1:21">
      <c r="A133" s="21">
        <v>119</v>
      </c>
      <c r="B133" s="17">
        <f>Absterbeordnung!C127</f>
        <v>0</v>
      </c>
      <c r="C133" s="18">
        <f t="shared" si="40"/>
        <v>9.4750074546886331E-2</v>
      </c>
      <c r="D133" s="17">
        <f t="shared" si="41"/>
        <v>0</v>
      </c>
      <c r="E133" s="17">
        <f>SUM(D133:$D$136)</f>
        <v>0</v>
      </c>
      <c r="F133" s="19" t="e">
        <f t="shared" si="42"/>
        <v>#DIV/0!</v>
      </c>
      <c r="G133" s="27"/>
      <c r="H133" s="17">
        <f>Absterbeordnung!C127</f>
        <v>0</v>
      </c>
      <c r="I133" s="18">
        <f t="shared" si="43"/>
        <v>9.4750074546886331E-2</v>
      </c>
      <c r="J133" s="17">
        <f t="shared" si="44"/>
        <v>0</v>
      </c>
      <c r="K133" s="17">
        <f>SUM($J133:J$136)</f>
        <v>0</v>
      </c>
      <c r="L133" s="19" t="e">
        <f t="shared" si="45"/>
        <v>#DIV/0!</v>
      </c>
      <c r="N133" s="6">
        <v>119</v>
      </c>
      <c r="O133" s="6">
        <f t="shared" si="36"/>
        <v>138</v>
      </c>
      <c r="P133" s="20">
        <f t="shared" si="37"/>
        <v>0</v>
      </c>
      <c r="Q133" s="20">
        <f t="shared" si="38"/>
        <v>0</v>
      </c>
      <c r="R133" s="5">
        <f t="shared" si="39"/>
        <v>1762</v>
      </c>
      <c r="S133" s="5">
        <f t="shared" si="46"/>
        <v>0</v>
      </c>
      <c r="T133" s="20">
        <f>SUM(S133:$S$136)</f>
        <v>0</v>
      </c>
      <c r="U133" s="6" t="e">
        <f t="shared" si="47"/>
        <v>#DIV/0!</v>
      </c>
    </row>
    <row r="134" spans="1:21">
      <c r="A134" s="21">
        <v>120</v>
      </c>
      <c r="B134" s="17">
        <f>Absterbeordnung!C128</f>
        <v>0</v>
      </c>
      <c r="C134" s="18">
        <f t="shared" si="40"/>
        <v>9.2892229947927757E-2</v>
      </c>
      <c r="D134" s="17">
        <f t="shared" si="41"/>
        <v>0</v>
      </c>
      <c r="E134" s="17">
        <f>SUM(D134:$D$136)</f>
        <v>0</v>
      </c>
      <c r="F134" s="19" t="e">
        <f t="shared" si="42"/>
        <v>#DIV/0!</v>
      </c>
      <c r="G134" s="27"/>
      <c r="H134" s="17">
        <f>Absterbeordnung!C128</f>
        <v>0</v>
      </c>
      <c r="I134" s="18">
        <f t="shared" si="43"/>
        <v>9.2892229947927757E-2</v>
      </c>
      <c r="J134" s="17">
        <f t="shared" si="44"/>
        <v>0</v>
      </c>
      <c r="K134" s="17">
        <f>SUM($J134:J$136)</f>
        <v>0</v>
      </c>
      <c r="L134" s="19" t="e">
        <f t="shared" si="45"/>
        <v>#DIV/0!</v>
      </c>
      <c r="N134" s="6">
        <v>120</v>
      </c>
      <c r="O134" s="6">
        <f t="shared" si="36"/>
        <v>139</v>
      </c>
      <c r="P134" s="20">
        <f t="shared" si="37"/>
        <v>0</v>
      </c>
      <c r="Q134" s="20">
        <f t="shared" si="38"/>
        <v>0</v>
      </c>
      <c r="R134" s="5">
        <f t="shared" si="39"/>
        <v>1124</v>
      </c>
      <c r="S134" s="5">
        <f t="shared" si="46"/>
        <v>0</v>
      </c>
      <c r="T134" s="20">
        <f>SUM(S134:$S$136)</f>
        <v>0</v>
      </c>
      <c r="U134" s="6" t="e">
        <f t="shared" si="47"/>
        <v>#DIV/0!</v>
      </c>
    </row>
    <row r="135" spans="1:21">
      <c r="A135" s="21">
        <v>121</v>
      </c>
      <c r="B135" s="17">
        <f>Absterbeordnung!C129</f>
        <v>0</v>
      </c>
      <c r="C135" s="18">
        <f t="shared" si="40"/>
        <v>9.1070813674438977E-2</v>
      </c>
      <c r="D135" s="17">
        <f t="shared" si="41"/>
        <v>0</v>
      </c>
      <c r="E135" s="17">
        <f>SUM(D135:$D$136)</f>
        <v>0</v>
      </c>
      <c r="F135" s="19" t="e">
        <f t="shared" si="42"/>
        <v>#DIV/0!</v>
      </c>
      <c r="G135" s="27"/>
      <c r="H135" s="17">
        <f>Absterbeordnung!C129</f>
        <v>0</v>
      </c>
      <c r="I135" s="18">
        <f t="shared" si="43"/>
        <v>9.1070813674438977E-2</v>
      </c>
      <c r="J135" s="17">
        <f t="shared" si="44"/>
        <v>0</v>
      </c>
      <c r="K135" s="17">
        <f>SUM($J135:J$136)</f>
        <v>0</v>
      </c>
      <c r="L135" s="19" t="e">
        <f t="shared" si="45"/>
        <v>#DIV/0!</v>
      </c>
      <c r="N135" s="6">
        <v>121</v>
      </c>
      <c r="O135" s="6">
        <f t="shared" si="36"/>
        <v>140</v>
      </c>
      <c r="P135" s="20">
        <f t="shared" si="37"/>
        <v>0</v>
      </c>
      <c r="Q135" s="20">
        <f t="shared" si="38"/>
        <v>0</v>
      </c>
      <c r="R135" s="5">
        <f t="shared" si="39"/>
        <v>693</v>
      </c>
      <c r="S135" s="5">
        <f t="shared" si="46"/>
        <v>0</v>
      </c>
      <c r="T135" s="20">
        <f>SUM(S135:$S$136)</f>
        <v>0</v>
      </c>
      <c r="U135" s="6" t="e">
        <f t="shared" si="47"/>
        <v>#DIV/0!</v>
      </c>
    </row>
    <row r="136" spans="1:21">
      <c r="A136" s="21">
        <v>122</v>
      </c>
      <c r="B136" s="17">
        <f>Absterbeordnung!C130</f>
        <v>0</v>
      </c>
      <c r="C136" s="18">
        <f t="shared" si="40"/>
        <v>8.9285111445528406E-2</v>
      </c>
      <c r="D136" s="17">
        <f t="shared" si="41"/>
        <v>0</v>
      </c>
      <c r="E136" s="17">
        <f>SUM(D136:$D$136)</f>
        <v>0</v>
      </c>
      <c r="F136" s="19" t="e">
        <f t="shared" si="42"/>
        <v>#DIV/0!</v>
      </c>
      <c r="G136" s="27"/>
      <c r="H136" s="17">
        <f>Absterbeordnung!C130</f>
        <v>0</v>
      </c>
      <c r="I136" s="18">
        <f t="shared" si="43"/>
        <v>8.9285111445528406E-2</v>
      </c>
      <c r="J136" s="17">
        <f t="shared" si="44"/>
        <v>0</v>
      </c>
      <c r="K136" s="17">
        <f>SUM($J136:J$136)</f>
        <v>0</v>
      </c>
      <c r="L136" s="19" t="e">
        <f t="shared" si="45"/>
        <v>#DIV/0!</v>
      </c>
      <c r="N136" s="6">
        <v>122</v>
      </c>
      <c r="O136" s="6">
        <f t="shared" si="36"/>
        <v>141</v>
      </c>
      <c r="P136" s="20">
        <f t="shared" si="37"/>
        <v>0</v>
      </c>
      <c r="Q136" s="20">
        <f t="shared" si="38"/>
        <v>0</v>
      </c>
      <c r="R136" s="5">
        <f t="shared" si="39"/>
        <v>413</v>
      </c>
      <c r="S136" s="5">
        <f t="shared" si="46"/>
        <v>0</v>
      </c>
      <c r="T136" s="20">
        <f>SUM(S136:$S$136)</f>
        <v>0</v>
      </c>
      <c r="U136" s="6" t="e">
        <f t="shared" si="47"/>
        <v>#DIV/0!</v>
      </c>
    </row>
    <row r="137" spans="1:21">
      <c r="B137" s="29"/>
      <c r="D137" s="29"/>
      <c r="E137" s="29"/>
      <c r="G137" s="29"/>
      <c r="H137" s="29"/>
      <c r="J137" s="29"/>
      <c r="K137" s="29"/>
    </row>
    <row r="138" spans="1:21">
      <c r="B138" s="29"/>
      <c r="D138" s="29"/>
      <c r="E138" s="29"/>
      <c r="G138" s="29"/>
      <c r="H138" s="29"/>
      <c r="J138" s="29"/>
      <c r="K138" s="29"/>
    </row>
    <row r="139" spans="1:21">
      <c r="B139" s="29"/>
      <c r="D139" s="29"/>
      <c r="E139" s="29"/>
      <c r="G139" s="29"/>
      <c r="H139" s="29"/>
      <c r="J139" s="29"/>
      <c r="K139" s="29"/>
    </row>
    <row r="140" spans="1:21">
      <c r="B140" s="29"/>
      <c r="D140" s="29"/>
      <c r="E140" s="29"/>
      <c r="G140" s="29"/>
      <c r="H140" s="29"/>
      <c r="J140" s="29"/>
      <c r="K140" s="29"/>
    </row>
    <row r="141" spans="1:21">
      <c r="B141" s="29"/>
      <c r="D141" s="29"/>
      <c r="E141" s="29"/>
      <c r="G141" s="29"/>
      <c r="H141" s="29"/>
      <c r="J141" s="29"/>
      <c r="K141" s="29"/>
    </row>
    <row r="142" spans="1:21">
      <c r="B142" s="29"/>
      <c r="D142" s="29"/>
      <c r="E142" s="29"/>
      <c r="G142" s="29"/>
      <c r="H142" s="29"/>
      <c r="J142" s="29"/>
      <c r="K142" s="29"/>
    </row>
    <row r="143" spans="1:21">
      <c r="B143" s="29"/>
      <c r="D143" s="29"/>
      <c r="E143" s="29"/>
      <c r="G143" s="29"/>
      <c r="H143" s="29"/>
      <c r="J143" s="29"/>
      <c r="K143" s="29"/>
    </row>
    <row r="144" spans="1:21">
      <c r="B144" s="29"/>
      <c r="D144" s="29"/>
      <c r="E144" s="29"/>
      <c r="G144" s="29"/>
      <c r="H144" s="29"/>
      <c r="J144" s="29"/>
      <c r="K144" s="29"/>
    </row>
    <row r="145" spans="2:11">
      <c r="B145" s="29"/>
      <c r="D145" s="29"/>
      <c r="E145" s="29"/>
      <c r="G145" s="29"/>
      <c r="H145" s="29"/>
      <c r="J145" s="29"/>
      <c r="K145" s="29"/>
    </row>
    <row r="146" spans="2:11">
      <c r="B146" s="29"/>
      <c r="D146" s="29"/>
      <c r="E146" s="29"/>
      <c r="G146" s="29"/>
      <c r="H146" s="29"/>
      <c r="J146" s="29"/>
      <c r="K146" s="29"/>
    </row>
    <row r="147" spans="2:11">
      <c r="B147" s="29"/>
      <c r="D147" s="29"/>
      <c r="E147" s="29"/>
      <c r="G147" s="29"/>
      <c r="H147" s="29"/>
      <c r="J147" s="29"/>
      <c r="K147" s="29"/>
    </row>
    <row r="148" spans="2:11">
      <c r="B148" s="29"/>
      <c r="D148" s="29"/>
      <c r="E148" s="29"/>
      <c r="G148" s="29"/>
      <c r="H148" s="29"/>
      <c r="J148" s="29"/>
      <c r="K148" s="29"/>
    </row>
    <row r="149" spans="2:11">
      <c r="B149" s="29"/>
      <c r="D149" s="29"/>
      <c r="E149" s="29"/>
      <c r="G149" s="29"/>
      <c r="H149" s="29"/>
      <c r="J149" s="29"/>
      <c r="K149" s="29"/>
    </row>
    <row r="150" spans="2:11">
      <c r="B150" s="29"/>
      <c r="D150" s="29"/>
      <c r="E150" s="29"/>
      <c r="G150" s="29"/>
      <c r="H150" s="29"/>
      <c r="J150" s="29"/>
      <c r="K150" s="29"/>
    </row>
    <row r="151" spans="2:11">
      <c r="B151" s="29"/>
      <c r="D151" s="29"/>
      <c r="E151" s="29"/>
      <c r="G151" s="29"/>
      <c r="H151" s="29"/>
      <c r="J151" s="29"/>
      <c r="K151" s="29"/>
    </row>
    <row r="152" spans="2:11">
      <c r="B152" s="29"/>
      <c r="D152" s="29"/>
      <c r="E152" s="29"/>
      <c r="G152" s="29"/>
      <c r="H152" s="29"/>
      <c r="J152" s="29"/>
      <c r="K152" s="29"/>
    </row>
    <row r="153" spans="2:11">
      <c r="B153" s="29"/>
      <c r="D153" s="29"/>
      <c r="E153" s="29"/>
      <c r="G153" s="29"/>
      <c r="H153" s="29"/>
      <c r="J153" s="29"/>
      <c r="K153" s="29"/>
    </row>
    <row r="154" spans="2:11">
      <c r="B154" s="29"/>
      <c r="D154" s="29"/>
      <c r="E154" s="29"/>
      <c r="G154" s="29"/>
      <c r="H154" s="29"/>
      <c r="J154" s="29"/>
      <c r="K154" s="29"/>
    </row>
    <row r="155" spans="2:11">
      <c r="B155" s="29"/>
      <c r="D155" s="29"/>
      <c r="E155" s="29"/>
      <c r="G155" s="29"/>
      <c r="H155" s="29"/>
      <c r="J155" s="29"/>
      <c r="K155" s="29"/>
    </row>
    <row r="156" spans="2:11">
      <c r="B156" s="29"/>
      <c r="D156" s="29"/>
      <c r="E156" s="29"/>
      <c r="G156" s="29"/>
      <c r="H156" s="29"/>
      <c r="J156" s="29"/>
      <c r="K156" s="29"/>
    </row>
    <row r="157" spans="2:11">
      <c r="B157" s="29"/>
      <c r="D157" s="29"/>
      <c r="E157" s="29"/>
      <c r="G157" s="29"/>
      <c r="H157" s="29"/>
      <c r="J157" s="29"/>
      <c r="K157" s="29"/>
    </row>
    <row r="158" spans="2:11">
      <c r="B158" s="29"/>
      <c r="D158" s="29"/>
      <c r="E158" s="29"/>
      <c r="G158" s="29"/>
      <c r="H158" s="29"/>
      <c r="J158" s="29"/>
      <c r="K158" s="29"/>
    </row>
    <row r="159" spans="2:11">
      <c r="B159" s="29"/>
      <c r="D159" s="29"/>
      <c r="E159" s="29"/>
      <c r="G159" s="29"/>
      <c r="H159" s="29"/>
      <c r="J159" s="29"/>
      <c r="K159" s="29"/>
    </row>
    <row r="160" spans="2:11">
      <c r="B160" s="29"/>
      <c r="D160" s="29"/>
      <c r="E160" s="29"/>
      <c r="G160" s="29"/>
      <c r="H160" s="29"/>
      <c r="J160" s="29"/>
      <c r="K160" s="29"/>
    </row>
    <row r="161" spans="2:11">
      <c r="B161" s="29"/>
      <c r="D161" s="29"/>
      <c r="E161" s="29"/>
      <c r="G161" s="29"/>
      <c r="H161" s="29"/>
      <c r="J161" s="29"/>
      <c r="K161" s="29"/>
    </row>
    <row r="162" spans="2:11">
      <c r="B162" s="29"/>
      <c r="D162" s="29"/>
      <c r="E162" s="29"/>
      <c r="G162" s="29"/>
      <c r="H162" s="29"/>
      <c r="J162" s="29"/>
      <c r="K162" s="29"/>
    </row>
    <row r="163" spans="2:11">
      <c r="B163" s="29"/>
      <c r="D163" s="29"/>
      <c r="E163" s="29"/>
      <c r="G163" s="29"/>
      <c r="H163" s="29"/>
      <c r="J163" s="29"/>
      <c r="K163" s="29"/>
    </row>
    <row r="164" spans="2:11">
      <c r="B164" s="29"/>
      <c r="D164" s="29"/>
      <c r="E164" s="29"/>
      <c r="G164" s="29"/>
      <c r="H164" s="29"/>
      <c r="J164" s="29"/>
      <c r="K164" s="29"/>
    </row>
    <row r="165" spans="2:11">
      <c r="B165" s="29"/>
      <c r="D165" s="29"/>
      <c r="E165" s="29"/>
      <c r="G165" s="29"/>
      <c r="H165" s="29"/>
      <c r="J165" s="29"/>
      <c r="K165" s="29"/>
    </row>
    <row r="166" spans="2:11">
      <c r="B166" s="29"/>
      <c r="D166" s="29"/>
      <c r="E166" s="29"/>
      <c r="G166" s="29"/>
      <c r="H166" s="29"/>
      <c r="J166" s="29"/>
      <c r="K166" s="29"/>
    </row>
    <row r="167" spans="2:11">
      <c r="B167" s="29"/>
      <c r="D167" s="29"/>
      <c r="E167" s="29"/>
      <c r="G167" s="29"/>
      <c r="H167" s="29"/>
      <c r="J167" s="29"/>
      <c r="K167" s="29"/>
    </row>
    <row r="168" spans="2:11">
      <c r="B168" s="29"/>
      <c r="D168" s="29"/>
      <c r="E168" s="29"/>
      <c r="G168" s="29"/>
      <c r="H168" s="29"/>
      <c r="J168" s="29"/>
      <c r="K168" s="29"/>
    </row>
    <row r="169" spans="2:11">
      <c r="B169" s="29"/>
      <c r="D169" s="29"/>
      <c r="E169" s="29"/>
      <c r="G169" s="29"/>
      <c r="H169" s="29"/>
      <c r="J169" s="29"/>
      <c r="K169" s="29"/>
    </row>
    <row r="170" spans="2:11">
      <c r="B170" s="29"/>
      <c r="D170" s="29"/>
      <c r="E170" s="29"/>
      <c r="G170" s="29"/>
      <c r="H170" s="29"/>
      <c r="J170" s="29"/>
      <c r="K170" s="29"/>
    </row>
    <row r="171" spans="2:11">
      <c r="B171" s="29"/>
      <c r="D171" s="29"/>
      <c r="E171" s="29"/>
      <c r="G171" s="29"/>
      <c r="H171" s="29"/>
      <c r="J171" s="29"/>
      <c r="K171" s="29"/>
    </row>
    <row r="172" spans="2:11">
      <c r="B172" s="29"/>
      <c r="D172" s="29"/>
      <c r="E172" s="29"/>
      <c r="G172" s="29"/>
      <c r="H172" s="29"/>
      <c r="J172" s="29"/>
      <c r="K172" s="29"/>
    </row>
    <row r="173" spans="2:11">
      <c r="B173" s="29"/>
      <c r="D173" s="29"/>
      <c r="E173" s="29"/>
      <c r="G173" s="29"/>
      <c r="H173" s="29"/>
      <c r="J173" s="29"/>
      <c r="K173" s="29"/>
    </row>
    <row r="174" spans="2:11">
      <c r="B174" s="29"/>
      <c r="D174" s="29"/>
      <c r="E174" s="29"/>
      <c r="G174" s="29"/>
      <c r="H174" s="29"/>
      <c r="J174" s="29"/>
      <c r="K174" s="29"/>
    </row>
    <row r="175" spans="2:11">
      <c r="B175" s="29"/>
      <c r="D175" s="29"/>
      <c r="E175" s="29"/>
      <c r="G175" s="29"/>
      <c r="H175" s="29"/>
      <c r="J175" s="29"/>
      <c r="K175" s="29"/>
    </row>
    <row r="176" spans="2:11">
      <c r="B176" s="29"/>
      <c r="D176" s="29"/>
      <c r="E176" s="29"/>
      <c r="G176" s="29"/>
      <c r="H176" s="29"/>
      <c r="J176" s="29"/>
      <c r="K176" s="29"/>
    </row>
    <row r="177" spans="2:11">
      <c r="B177" s="29"/>
      <c r="D177" s="29"/>
      <c r="E177" s="29"/>
      <c r="G177" s="29"/>
      <c r="H177" s="29"/>
      <c r="J177" s="29"/>
      <c r="K177" s="29"/>
    </row>
    <row r="178" spans="2:11">
      <c r="B178" s="29"/>
      <c r="D178" s="29"/>
      <c r="E178" s="29"/>
      <c r="G178" s="29"/>
      <c r="H178" s="29"/>
      <c r="J178" s="29"/>
      <c r="K178" s="29"/>
    </row>
    <row r="179" spans="2:11">
      <c r="B179" s="29"/>
      <c r="D179" s="29"/>
      <c r="E179" s="29"/>
      <c r="G179" s="29"/>
      <c r="H179" s="29"/>
      <c r="J179" s="29"/>
      <c r="K179" s="29"/>
    </row>
    <row r="180" spans="2:11">
      <c r="B180" s="29"/>
      <c r="D180" s="29"/>
      <c r="E180" s="29"/>
      <c r="G180" s="29"/>
      <c r="H180" s="29"/>
      <c r="J180" s="29"/>
      <c r="K180" s="29"/>
    </row>
    <row r="181" spans="2:11">
      <c r="B181" s="29"/>
      <c r="D181" s="29"/>
      <c r="E181" s="29"/>
      <c r="G181" s="29"/>
      <c r="H181" s="29"/>
      <c r="J181" s="29"/>
      <c r="K181" s="29"/>
    </row>
    <row r="182" spans="2:11">
      <c r="B182" s="29"/>
      <c r="D182" s="29"/>
      <c r="E182" s="29"/>
      <c r="G182" s="29"/>
      <c r="H182" s="29"/>
      <c r="J182" s="29"/>
      <c r="K182" s="29"/>
    </row>
    <row r="183" spans="2:11">
      <c r="B183" s="29"/>
      <c r="D183" s="29"/>
      <c r="E183" s="29"/>
      <c r="G183" s="29"/>
      <c r="H183" s="29"/>
      <c r="J183" s="29"/>
      <c r="K183" s="29"/>
    </row>
    <row r="184" spans="2:11">
      <c r="B184" s="29"/>
      <c r="D184" s="29"/>
      <c r="E184" s="29"/>
      <c r="G184" s="29"/>
      <c r="H184" s="29"/>
      <c r="J184" s="29"/>
      <c r="K184" s="29"/>
    </row>
    <row r="185" spans="2:11">
      <c r="B185" s="29"/>
      <c r="D185" s="29"/>
      <c r="E185" s="29"/>
      <c r="G185" s="29"/>
      <c r="H185" s="29"/>
      <c r="J185" s="29"/>
      <c r="K185" s="29"/>
    </row>
    <row r="186" spans="2:11">
      <c r="B186" s="29"/>
      <c r="D186" s="29"/>
      <c r="E186" s="29"/>
      <c r="G186" s="29"/>
      <c r="H186" s="29"/>
      <c r="J186" s="29"/>
      <c r="K186" s="29"/>
    </row>
    <row r="187" spans="2:11">
      <c r="B187" s="29"/>
      <c r="D187" s="29"/>
      <c r="E187" s="29"/>
      <c r="G187" s="29"/>
      <c r="H187" s="29"/>
      <c r="J187" s="29"/>
      <c r="K187" s="29"/>
    </row>
    <row r="188" spans="2:11">
      <c r="B188" s="29"/>
      <c r="D188" s="29"/>
      <c r="E188" s="29"/>
      <c r="G188" s="29"/>
      <c r="H188" s="29"/>
      <c r="J188" s="29"/>
      <c r="K188" s="29"/>
    </row>
    <row r="189" spans="2:11">
      <c r="B189" s="29"/>
      <c r="D189" s="29"/>
      <c r="E189" s="29"/>
      <c r="G189" s="29"/>
      <c r="H189" s="29"/>
      <c r="J189" s="29"/>
      <c r="K189" s="29"/>
    </row>
    <row r="190" spans="2:11">
      <c r="B190" s="29"/>
      <c r="D190" s="29"/>
      <c r="E190" s="29"/>
      <c r="G190" s="29"/>
      <c r="H190" s="29"/>
      <c r="J190" s="29"/>
      <c r="K190" s="29"/>
    </row>
    <row r="191" spans="2:11">
      <c r="B191" s="29"/>
      <c r="D191" s="29"/>
      <c r="E191" s="29"/>
      <c r="G191" s="29"/>
      <c r="H191" s="29"/>
      <c r="J191" s="29"/>
      <c r="K191" s="29"/>
    </row>
    <row r="192" spans="2:11">
      <c r="B192" s="29"/>
      <c r="D192" s="29"/>
      <c r="E192" s="29"/>
      <c r="G192" s="29"/>
      <c r="H192" s="29"/>
      <c r="J192" s="29"/>
      <c r="K192" s="29"/>
    </row>
    <row r="193" spans="2:11">
      <c r="B193" s="29"/>
      <c r="D193" s="29"/>
      <c r="E193" s="29"/>
      <c r="G193" s="29"/>
      <c r="H193" s="29"/>
      <c r="J193" s="29"/>
      <c r="K193" s="29"/>
    </row>
    <row r="194" spans="2:11">
      <c r="B194" s="29"/>
      <c r="D194" s="29"/>
      <c r="E194" s="29"/>
      <c r="G194" s="29"/>
      <c r="H194" s="29"/>
      <c r="J194" s="29"/>
      <c r="K194" s="29"/>
    </row>
    <row r="195" spans="2:11">
      <c r="B195" s="29"/>
      <c r="D195" s="29"/>
      <c r="E195" s="29"/>
      <c r="G195" s="29"/>
      <c r="H195" s="29"/>
      <c r="J195" s="29"/>
      <c r="K195" s="29"/>
    </row>
    <row r="196" spans="2:11">
      <c r="B196" s="29"/>
      <c r="D196" s="29"/>
      <c r="E196" s="29"/>
      <c r="G196" s="29"/>
      <c r="H196" s="29"/>
      <c r="J196" s="29"/>
      <c r="K196" s="29"/>
    </row>
    <row r="197" spans="2:11">
      <c r="B197" s="29"/>
      <c r="D197" s="29"/>
      <c r="E197" s="29"/>
      <c r="G197" s="29"/>
      <c r="H197" s="29"/>
      <c r="J197" s="29"/>
      <c r="K197" s="29"/>
    </row>
    <row r="198" spans="2:11">
      <c r="B198" s="29"/>
      <c r="D198" s="29"/>
      <c r="E198" s="29"/>
      <c r="G198" s="29"/>
      <c r="H198" s="29"/>
      <c r="J198" s="29"/>
      <c r="K198" s="29"/>
    </row>
    <row r="199" spans="2:11">
      <c r="B199" s="29"/>
      <c r="D199" s="29"/>
      <c r="E199" s="29"/>
      <c r="G199" s="29"/>
      <c r="H199" s="29"/>
      <c r="J199" s="29"/>
      <c r="K199" s="29"/>
    </row>
    <row r="200" spans="2:11">
      <c r="B200" s="29"/>
      <c r="D200" s="29"/>
      <c r="E200" s="29"/>
      <c r="G200" s="29"/>
      <c r="H200" s="29"/>
      <c r="J200" s="29"/>
      <c r="K200" s="29"/>
    </row>
    <row r="201" spans="2:11">
      <c r="B201" s="29"/>
      <c r="D201" s="29"/>
      <c r="E201" s="29"/>
      <c r="G201" s="29"/>
      <c r="H201" s="29"/>
      <c r="J201" s="29"/>
      <c r="K201" s="29"/>
    </row>
    <row r="202" spans="2:11">
      <c r="B202" s="29"/>
      <c r="D202" s="29"/>
      <c r="E202" s="29"/>
      <c r="G202" s="29"/>
      <c r="H202" s="29"/>
      <c r="J202" s="29"/>
      <c r="K202" s="29"/>
    </row>
    <row r="203" spans="2:11">
      <c r="B203" s="29"/>
      <c r="D203" s="29"/>
      <c r="E203" s="29"/>
      <c r="G203" s="29"/>
      <c r="H203" s="29"/>
      <c r="J203" s="29"/>
      <c r="K203" s="29"/>
    </row>
    <row r="204" spans="2:11">
      <c r="B204" s="29"/>
      <c r="D204" s="29"/>
      <c r="E204" s="29"/>
      <c r="G204" s="29"/>
      <c r="H204" s="29"/>
      <c r="J204" s="29"/>
      <c r="K204" s="29"/>
    </row>
    <row r="205" spans="2:11">
      <c r="B205" s="29"/>
      <c r="D205" s="29"/>
      <c r="E205" s="29"/>
      <c r="G205" s="29"/>
      <c r="H205" s="29"/>
      <c r="J205" s="29"/>
      <c r="K205" s="29"/>
    </row>
    <row r="206" spans="2:11">
      <c r="B206" s="29"/>
      <c r="D206" s="29"/>
      <c r="E206" s="29"/>
      <c r="G206" s="29"/>
      <c r="H206" s="29"/>
      <c r="J206" s="29"/>
      <c r="K206" s="29"/>
    </row>
    <row r="207" spans="2:11">
      <c r="B207" s="29"/>
      <c r="D207" s="29"/>
      <c r="E207" s="29"/>
      <c r="G207" s="29"/>
      <c r="H207" s="29"/>
      <c r="J207" s="29"/>
      <c r="K207" s="29"/>
    </row>
    <row r="208" spans="2:11">
      <c r="B208" s="29"/>
      <c r="D208" s="29"/>
      <c r="E208" s="29"/>
      <c r="G208" s="29"/>
      <c r="H208" s="29"/>
      <c r="J208" s="29"/>
      <c r="K208" s="29"/>
    </row>
    <row r="209" spans="2:11">
      <c r="B209" s="29"/>
      <c r="D209" s="29"/>
      <c r="E209" s="29"/>
      <c r="G209" s="29"/>
      <c r="H209" s="29"/>
      <c r="J209" s="29"/>
      <c r="K209" s="29"/>
    </row>
    <row r="210" spans="2:11">
      <c r="B210" s="29"/>
      <c r="D210" s="29"/>
      <c r="E210" s="29"/>
      <c r="G210" s="29"/>
      <c r="H210" s="29"/>
      <c r="J210" s="29"/>
      <c r="K210" s="29"/>
    </row>
    <row r="211" spans="2:11">
      <c r="B211" s="29"/>
      <c r="D211" s="29"/>
      <c r="E211" s="29"/>
      <c r="G211" s="29"/>
      <c r="H211" s="29"/>
      <c r="J211" s="29"/>
      <c r="K211" s="29"/>
    </row>
    <row r="212" spans="2:11">
      <c r="B212" s="29"/>
      <c r="D212" s="29"/>
      <c r="E212" s="29"/>
      <c r="G212" s="29"/>
      <c r="H212" s="29"/>
      <c r="J212" s="29"/>
      <c r="K212" s="29"/>
    </row>
    <row r="213" spans="2:11">
      <c r="B213" s="29"/>
      <c r="D213" s="29"/>
      <c r="E213" s="29"/>
      <c r="G213" s="29"/>
      <c r="H213" s="29"/>
      <c r="J213" s="29"/>
      <c r="K213" s="29"/>
    </row>
    <row r="214" spans="2:11">
      <c r="B214" s="29"/>
      <c r="D214" s="29"/>
      <c r="E214" s="29"/>
      <c r="G214" s="29"/>
      <c r="H214" s="29"/>
      <c r="J214" s="29"/>
      <c r="K214" s="29"/>
    </row>
    <row r="215" spans="2:11">
      <c r="B215" s="29"/>
      <c r="D215" s="29"/>
      <c r="E215" s="29"/>
      <c r="G215" s="29"/>
      <c r="H215" s="29"/>
      <c r="J215" s="29"/>
      <c r="K215" s="29"/>
    </row>
    <row r="216" spans="2:11">
      <c r="B216" s="29"/>
      <c r="D216" s="29"/>
      <c r="E216" s="29"/>
      <c r="G216" s="29"/>
      <c r="H216" s="29"/>
      <c r="J216" s="29"/>
      <c r="K216" s="29"/>
    </row>
    <row r="217" spans="2:11">
      <c r="B217" s="29"/>
      <c r="D217" s="29"/>
      <c r="E217" s="29"/>
      <c r="G217" s="29"/>
      <c r="H217" s="29"/>
      <c r="J217" s="29"/>
      <c r="K217" s="29"/>
    </row>
    <row r="218" spans="2:11">
      <c r="B218" s="29"/>
      <c r="D218" s="29"/>
      <c r="E218" s="29"/>
      <c r="G218" s="29"/>
      <c r="H218" s="29"/>
      <c r="J218" s="29"/>
      <c r="K218" s="29"/>
    </row>
    <row r="219" spans="2:11">
      <c r="B219" s="29"/>
      <c r="D219" s="29"/>
      <c r="E219" s="29"/>
      <c r="G219" s="29"/>
      <c r="H219" s="29"/>
      <c r="J219" s="29"/>
      <c r="K219" s="29"/>
    </row>
    <row r="220" spans="2:11">
      <c r="B220" s="29"/>
      <c r="D220" s="29"/>
      <c r="E220" s="29"/>
      <c r="G220" s="29"/>
      <c r="H220" s="29"/>
      <c r="J220" s="29"/>
      <c r="K220" s="29"/>
    </row>
    <row r="221" spans="2:11">
      <c r="B221" s="29"/>
      <c r="D221" s="29"/>
      <c r="E221" s="29"/>
      <c r="G221" s="29"/>
      <c r="H221" s="29"/>
      <c r="J221" s="29"/>
      <c r="K221" s="29"/>
    </row>
    <row r="222" spans="2:11">
      <c r="B222" s="29"/>
      <c r="D222" s="29"/>
      <c r="E222" s="29"/>
      <c r="G222" s="29"/>
      <c r="H222" s="29"/>
      <c r="J222" s="29"/>
      <c r="K222" s="29"/>
    </row>
    <row r="223" spans="2:11">
      <c r="B223" s="29"/>
      <c r="D223" s="29"/>
      <c r="E223" s="29"/>
      <c r="G223" s="29"/>
      <c r="H223" s="29"/>
      <c r="J223" s="29"/>
      <c r="K223" s="29"/>
    </row>
    <row r="224" spans="2:11">
      <c r="B224" s="29"/>
      <c r="D224" s="29"/>
      <c r="E224" s="29"/>
      <c r="G224" s="29"/>
      <c r="H224" s="29"/>
      <c r="J224" s="29"/>
      <c r="K224" s="29"/>
    </row>
    <row r="225" spans="2:11">
      <c r="B225" s="29"/>
      <c r="D225" s="29"/>
      <c r="E225" s="29"/>
      <c r="G225" s="29"/>
      <c r="H225" s="29"/>
      <c r="J225" s="29"/>
      <c r="K225" s="29"/>
    </row>
    <row r="226" spans="2:11">
      <c r="B226" s="29"/>
      <c r="D226" s="29"/>
      <c r="E226" s="29"/>
      <c r="G226" s="29"/>
      <c r="H226" s="29"/>
      <c r="J226" s="29"/>
      <c r="K226" s="29"/>
    </row>
    <row r="227" spans="2:11">
      <c r="B227" s="29"/>
      <c r="D227" s="29"/>
      <c r="E227" s="29"/>
      <c r="G227" s="29"/>
      <c r="H227" s="29"/>
      <c r="J227" s="29"/>
      <c r="K227" s="29"/>
    </row>
    <row r="228" spans="2:11">
      <c r="B228" s="29"/>
      <c r="D228" s="29"/>
      <c r="E228" s="29"/>
      <c r="G228" s="29"/>
      <c r="H228" s="29"/>
      <c r="J228" s="29"/>
      <c r="K228" s="29"/>
    </row>
    <row r="229" spans="2:11">
      <c r="B229" s="29"/>
      <c r="D229" s="29"/>
      <c r="E229" s="29"/>
      <c r="G229" s="29"/>
      <c r="H229" s="29"/>
      <c r="J229" s="29"/>
      <c r="K229" s="29"/>
    </row>
    <row r="230" spans="2:11">
      <c r="B230" s="29"/>
      <c r="D230" s="29"/>
      <c r="E230" s="29"/>
      <c r="G230" s="29"/>
      <c r="H230" s="29"/>
      <c r="J230" s="29"/>
      <c r="K230" s="29"/>
    </row>
    <row r="231" spans="2:11">
      <c r="B231" s="29"/>
      <c r="D231" s="29"/>
      <c r="E231" s="29"/>
      <c r="G231" s="29"/>
      <c r="H231" s="29"/>
      <c r="J231" s="29"/>
      <c r="K231" s="29"/>
    </row>
    <row r="232" spans="2:11">
      <c r="B232" s="29"/>
      <c r="D232" s="29"/>
      <c r="E232" s="29"/>
      <c r="G232" s="29"/>
      <c r="H232" s="29"/>
      <c r="J232" s="29"/>
      <c r="K232" s="29"/>
    </row>
    <row r="233" spans="2:11">
      <c r="B233" s="29"/>
      <c r="D233" s="29"/>
      <c r="E233" s="29"/>
      <c r="G233" s="29"/>
      <c r="H233" s="29"/>
      <c r="J233" s="29"/>
      <c r="K233" s="29"/>
    </row>
  </sheetData>
  <customSheetViews>
    <customSheetView guid="{AAA317AB-9C4F-4A7B-BD58-62DAAE088BDA}" state="hidden">
      <selection activeCell="M1" sqref="M1:M65536"/>
      <pageMargins left="0.78740157499999996" right="0.78740157499999996" top="0.984251969" bottom="0.984251969" header="0.4921259845" footer="0.4921259845"/>
      <headerFooter alignWithMargins="0"/>
    </customSheetView>
    <customSheetView guid="{AC77A39F-ABA0-4848-B5DA-4147A1099D4C}" state="hidden">
      <selection activeCell="M1" sqref="M1:M65536"/>
      <pageMargins left="0.78740157499999996" right="0.78740157499999996" top="0.984251969" bottom="0.984251969" header="0.4921259845" footer="0.4921259845"/>
      <headerFooter alignWithMargins="0"/>
    </customSheetView>
  </customSheetViews>
  <mergeCells count="2">
    <mergeCell ref="B11:F11"/>
    <mergeCell ref="H11:L1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fitToPage="1"/>
  </sheetPr>
  <dimension ref="A1:N53"/>
  <sheetViews>
    <sheetView showGridLines="0" showRowColHeaders="0" showOutlineSymbols="0" zoomScale="105" zoomScaleNormal="105" workbookViewId="0">
      <selection activeCell="D5" sqref="D5"/>
    </sheetView>
  </sheetViews>
  <sheetFormatPr baseColWidth="10" defaultRowHeight="12.75"/>
  <cols>
    <col min="1" max="1" width="50.42578125" style="188" customWidth="1"/>
    <col min="2" max="2" width="15" style="188" customWidth="1"/>
    <col min="3" max="3" width="16.5703125" style="188" customWidth="1"/>
    <col min="4" max="4" width="18.42578125" style="192" customWidth="1"/>
    <col min="5" max="5" width="23" style="192" customWidth="1"/>
    <col min="6" max="6" width="15.5703125" style="192" customWidth="1"/>
    <col min="7" max="16384" width="11.42578125" style="188"/>
  </cols>
  <sheetData>
    <row r="1" spans="1:7" s="166" customFormat="1" ht="18.75" customHeight="1" thickBot="1">
      <c r="A1" s="228" t="s">
        <v>55</v>
      </c>
      <c r="B1" s="229"/>
      <c r="C1" s="229"/>
      <c r="D1" s="229"/>
      <c r="E1" s="229"/>
      <c r="F1" s="230"/>
    </row>
    <row r="2" spans="1:7" s="166" customFormat="1" ht="18.75" customHeight="1" thickBot="1">
      <c r="A2" s="231" t="s">
        <v>56</v>
      </c>
      <c r="B2" s="232"/>
      <c r="C2" s="232"/>
      <c r="D2" s="232"/>
      <c r="E2" s="232"/>
      <c r="F2" s="233"/>
    </row>
    <row r="3" spans="1:7" s="167" customFormat="1" ht="57" customHeight="1" thickBot="1">
      <c r="A3" s="225" t="str">
        <f>"Leibrentenbarwertfaktor "&amp;Absterbeordnung!B6&amp; " - Eine Person - weiblich"</f>
        <v>Leibrentenbarwertfaktor 2010-2012 - Eine Person - weiblich</v>
      </c>
      <c r="B3" s="226"/>
      <c r="C3" s="226"/>
      <c r="D3" s="226"/>
      <c r="E3" s="226"/>
      <c r="F3" s="227"/>
    </row>
    <row r="4" spans="1:7" s="167" customFormat="1" ht="18.75" thickBot="1">
      <c r="A4" s="168"/>
      <c r="B4" s="169"/>
      <c r="C4" s="169"/>
      <c r="D4" s="170"/>
      <c r="E4" s="171" t="s">
        <v>33</v>
      </c>
      <c r="F4" s="172">
        <f>Absterbeordnung!E1</f>
        <v>42116</v>
      </c>
    </row>
    <row r="5" spans="1:7" s="167" customFormat="1" ht="18.75" thickBot="1">
      <c r="A5" s="168" t="s">
        <v>5</v>
      </c>
      <c r="B5" s="173"/>
      <c r="C5" s="169"/>
      <c r="D5" s="202">
        <v>69</v>
      </c>
      <c r="E5" s="170"/>
      <c r="F5" s="174"/>
    </row>
    <row r="6" spans="1:7" s="167" customFormat="1" ht="17.25" customHeight="1">
      <c r="A6" s="168"/>
      <c r="B6" s="173"/>
      <c r="C6" s="169"/>
      <c r="D6" s="170"/>
      <c r="E6" s="170"/>
      <c r="F6" s="174"/>
    </row>
    <row r="7" spans="1:7" s="167" customFormat="1" ht="18.75" thickBot="1">
      <c r="A7" s="168"/>
      <c r="B7" s="173"/>
      <c r="C7" s="169"/>
      <c r="D7" s="170"/>
      <c r="E7" s="170"/>
      <c r="F7" s="174"/>
    </row>
    <row r="8" spans="1:7" s="167" customFormat="1" ht="18.75" thickBot="1">
      <c r="A8" s="168" t="s">
        <v>3</v>
      </c>
      <c r="B8" s="173"/>
      <c r="C8" s="169"/>
      <c r="D8" s="210">
        <v>2</v>
      </c>
      <c r="E8" s="170"/>
      <c r="F8" s="174"/>
    </row>
    <row r="9" spans="1:7" s="167" customFormat="1" ht="18.75" thickBot="1">
      <c r="A9" s="168" t="s">
        <v>54</v>
      </c>
      <c r="B9" s="173"/>
      <c r="C9" s="169"/>
      <c r="D9" s="202" t="s">
        <v>17</v>
      </c>
      <c r="E9" s="170"/>
      <c r="F9" s="174"/>
    </row>
    <row r="10" spans="1:7" s="167" customFormat="1" ht="18.75" thickBot="1">
      <c r="A10" s="168" t="s">
        <v>52</v>
      </c>
      <c r="B10" s="173"/>
      <c r="C10" s="169"/>
      <c r="D10" s="203">
        <v>1</v>
      </c>
      <c r="E10" s="170"/>
      <c r="F10" s="174"/>
    </row>
    <row r="11" spans="1:7" s="167" customFormat="1" ht="18">
      <c r="A11" s="168"/>
      <c r="B11" s="173"/>
      <c r="C11" s="169"/>
      <c r="D11" s="175"/>
      <c r="E11" s="176" t="s">
        <v>40</v>
      </c>
      <c r="F11" s="177" t="s">
        <v>35</v>
      </c>
    </row>
    <row r="12" spans="1:7" s="167" customFormat="1" ht="27" thickBot="1">
      <c r="A12" s="168"/>
      <c r="B12" s="173"/>
      <c r="C12" s="169"/>
      <c r="D12" s="178" t="s">
        <v>34</v>
      </c>
      <c r="E12" s="179" t="s">
        <v>36</v>
      </c>
      <c r="F12" s="180" t="s">
        <v>30</v>
      </c>
    </row>
    <row r="13" spans="1:7" s="167" customFormat="1" ht="18.75" thickBot="1">
      <c r="A13" s="168" t="s">
        <v>42</v>
      </c>
      <c r="B13" s="181"/>
      <c r="C13" s="169"/>
      <c r="D13" s="204">
        <f>LOOKUP(D5,Daten1F!A15:A136,Daten1F!F15:F136)</f>
        <v>14.854725780634862</v>
      </c>
      <c r="E13" s="196">
        <f>IF(D9="vorschüssig",B39,IF(D9="nachschüssig",B40))</f>
        <v>-1</v>
      </c>
      <c r="F13" s="205">
        <f>D13+E13</f>
        <v>13.854725780634862</v>
      </c>
    </row>
    <row r="14" spans="1:7" s="167" customFormat="1" ht="18.75" thickBot="1">
      <c r="A14" s="182"/>
      <c r="B14" s="183"/>
      <c r="C14" s="184"/>
      <c r="D14" s="185"/>
      <c r="E14" s="186"/>
      <c r="F14" s="187"/>
      <c r="G14" s="188"/>
    </row>
    <row r="15" spans="1:7" ht="18.75" thickBot="1">
      <c r="A15" s="197" t="s">
        <v>49</v>
      </c>
      <c r="B15" s="198"/>
      <c r="C15" s="198"/>
      <c r="D15" s="199">
        <f>1-((D13-1)*(D8/100))</f>
        <v>0.72290548438730273</v>
      </c>
      <c r="E15" s="200" t="s">
        <v>51</v>
      </c>
      <c r="F15" s="201"/>
    </row>
    <row r="16" spans="1:7" ht="18">
      <c r="A16" s="189"/>
      <c r="B16" s="189"/>
      <c r="C16" s="189"/>
      <c r="D16" s="190"/>
      <c r="E16" s="191"/>
    </row>
    <row r="17" spans="1:5" ht="18">
      <c r="A17" s="189"/>
      <c r="B17" s="189"/>
      <c r="C17" s="189"/>
      <c r="D17" s="190"/>
      <c r="E17" s="191"/>
    </row>
    <row r="18" spans="1:5" ht="18">
      <c r="A18" s="189"/>
      <c r="B18" s="189"/>
      <c r="C18" s="189"/>
      <c r="D18" s="190"/>
      <c r="E18" s="191"/>
    </row>
    <row r="19" spans="1:5" ht="18">
      <c r="A19" s="189"/>
      <c r="B19" s="189"/>
      <c r="C19" s="189"/>
      <c r="D19" s="190"/>
      <c r="E19" s="191"/>
    </row>
    <row r="20" spans="1:5" ht="18">
      <c r="A20" s="189"/>
      <c r="B20" s="189"/>
      <c r="C20" s="189"/>
      <c r="D20" s="190"/>
      <c r="E20" s="191"/>
    </row>
    <row r="21" spans="1:5" ht="18">
      <c r="A21" s="189"/>
      <c r="B21" s="189"/>
      <c r="C21" s="189"/>
      <c r="D21" s="190"/>
      <c r="E21" s="191"/>
    </row>
    <row r="22" spans="1:5" ht="18">
      <c r="A22" s="189"/>
      <c r="B22" s="189"/>
      <c r="C22" s="189"/>
      <c r="D22" s="190"/>
      <c r="E22" s="191"/>
    </row>
    <row r="23" spans="1:5" ht="18">
      <c r="A23" s="189"/>
      <c r="B23" s="189"/>
      <c r="C23" s="189"/>
      <c r="D23" s="190"/>
      <c r="E23" s="191"/>
    </row>
    <row r="24" spans="1:5" ht="18">
      <c r="A24" s="189"/>
      <c r="B24" s="189"/>
      <c r="C24" s="189"/>
      <c r="D24" s="190"/>
      <c r="E24" s="191"/>
    </row>
    <row r="25" spans="1:5" ht="18">
      <c r="A25" s="189"/>
      <c r="B25" s="189"/>
      <c r="C25" s="189"/>
      <c r="D25" s="190"/>
      <c r="E25" s="191"/>
    </row>
    <row r="26" spans="1:5" ht="18">
      <c r="A26" s="189"/>
      <c r="B26" s="189"/>
      <c r="C26" s="189"/>
      <c r="D26" s="190"/>
      <c r="E26" s="191"/>
    </row>
    <row r="27" spans="1:5" ht="18">
      <c r="A27" s="189"/>
      <c r="B27" s="189"/>
      <c r="C27" s="189"/>
      <c r="D27" s="190"/>
      <c r="E27" s="191"/>
    </row>
    <row r="28" spans="1:5" ht="18">
      <c r="A28" s="189"/>
      <c r="B28" s="189"/>
      <c r="C28" s="189"/>
      <c r="D28" s="190"/>
      <c r="E28" s="191"/>
    </row>
    <row r="29" spans="1:5" ht="18">
      <c r="A29" s="189"/>
      <c r="B29" s="189"/>
      <c r="C29" s="189"/>
      <c r="D29" s="190"/>
      <c r="E29" s="191"/>
    </row>
    <row r="30" spans="1:5" ht="18">
      <c r="A30" s="192"/>
      <c r="B30" s="192"/>
      <c r="C30" s="189"/>
      <c r="D30" s="190"/>
      <c r="E30" s="191"/>
    </row>
    <row r="31" spans="1:5" ht="18">
      <c r="A31" s="192"/>
      <c r="B31" s="192"/>
      <c r="C31" s="189"/>
      <c r="D31" s="190"/>
      <c r="E31" s="191"/>
    </row>
    <row r="32" spans="1:5" ht="18">
      <c r="A32" s="192"/>
      <c r="B32" s="192"/>
      <c r="C32" s="189"/>
      <c r="D32" s="190"/>
      <c r="E32" s="191"/>
    </row>
    <row r="33" spans="1:6" ht="18">
      <c r="A33" s="192"/>
      <c r="B33" s="192"/>
      <c r="C33" s="189"/>
      <c r="D33" s="190"/>
      <c r="E33" s="191"/>
    </row>
    <row r="34" spans="1:6" ht="18">
      <c r="A34" s="192"/>
      <c r="B34" s="192"/>
      <c r="C34" s="189"/>
      <c r="D34" s="190"/>
      <c r="E34" s="191"/>
    </row>
    <row r="35" spans="1:6" ht="18">
      <c r="A35" s="192" t="s">
        <v>25</v>
      </c>
      <c r="B35" s="192">
        <f>LOOKUP(D5,'Daten (F)'!N15:N127,'Daten (F)'!U15:U127)</f>
        <v>11.849147301923745</v>
      </c>
      <c r="C35" s="189"/>
      <c r="D35" s="193"/>
      <c r="E35" s="191"/>
      <c r="F35" s="193"/>
    </row>
    <row r="36" spans="1:6" ht="18">
      <c r="A36" s="192"/>
      <c r="B36" s="192"/>
      <c r="C36" s="189"/>
      <c r="D36" s="193"/>
      <c r="E36" s="191"/>
      <c r="F36" s="193"/>
    </row>
    <row r="37" spans="1:6" ht="18">
      <c r="A37" s="192" t="s">
        <v>52</v>
      </c>
      <c r="B37" s="192">
        <f>D10</f>
        <v>1</v>
      </c>
      <c r="C37" s="189"/>
      <c r="D37" s="193"/>
      <c r="E37" s="191"/>
      <c r="F37" s="193"/>
    </row>
    <row r="38" spans="1:6" ht="18">
      <c r="A38" s="192" t="s">
        <v>53</v>
      </c>
      <c r="B38" s="192">
        <f>D8</f>
        <v>2</v>
      </c>
      <c r="C38" s="189"/>
      <c r="D38" s="194">
        <f>D13+D14-B35</f>
        <v>3.0055784787111168</v>
      </c>
      <c r="E38" s="191"/>
      <c r="F38" s="194">
        <f>D38+E13</f>
        <v>2.0055784787111168</v>
      </c>
    </row>
    <row r="39" spans="1:6" ht="18">
      <c r="A39" s="192" t="s">
        <v>18</v>
      </c>
      <c r="B39" s="192">
        <f>(-1*((B37-1)/(2*B37)))-(((B37*B37-1)/(6*B37^2))*(B38/100))+(((B37^2-1)/(12*B37^2))*((B38/100)^2))</f>
        <v>0</v>
      </c>
      <c r="C39" s="189"/>
      <c r="D39" s="195"/>
      <c r="E39" s="195"/>
    </row>
    <row r="40" spans="1:6" ht="22.5" customHeight="1">
      <c r="A40" s="192" t="s">
        <v>17</v>
      </c>
      <c r="B40" s="192">
        <f>(-1+((B37-1)/(2*B37)))-(((B37*B37-1)/(6*B37^2))*(B38/100))+(((B37^2-1)/(12*B37^2))*((B38/100)^2))</f>
        <v>-1</v>
      </c>
      <c r="C40" s="189"/>
      <c r="D40" s="195"/>
      <c r="E40" s="195"/>
    </row>
    <row r="41" spans="1:6" ht="18">
      <c r="A41" s="192"/>
      <c r="B41" s="192"/>
      <c r="C41" s="189"/>
      <c r="D41" s="188"/>
      <c r="E41" s="188"/>
    </row>
    <row r="42" spans="1:6">
      <c r="A42" s="192"/>
      <c r="B42" s="192"/>
    </row>
    <row r="43" spans="1:6">
      <c r="A43" s="192"/>
      <c r="B43" s="192"/>
    </row>
    <row r="44" spans="1:6">
      <c r="A44" s="192"/>
      <c r="B44" s="192"/>
    </row>
    <row r="47" spans="1:6">
      <c r="B47" s="188" t="s">
        <v>15</v>
      </c>
      <c r="C47" s="188">
        <v>1</v>
      </c>
    </row>
    <row r="48" spans="1:6">
      <c r="B48" s="188" t="s">
        <v>19</v>
      </c>
      <c r="C48" s="188">
        <v>2</v>
      </c>
    </row>
    <row r="49" spans="2:14">
      <c r="C49" s="188">
        <v>4</v>
      </c>
    </row>
    <row r="50" spans="2:14">
      <c r="C50" s="188">
        <v>12</v>
      </c>
    </row>
    <row r="53" spans="2:14">
      <c r="B53" s="192">
        <v>2</v>
      </c>
      <c r="C53" s="192">
        <v>2.5</v>
      </c>
      <c r="D53" s="192">
        <v>3</v>
      </c>
      <c r="E53" s="192">
        <v>3.5</v>
      </c>
      <c r="F53" s="192">
        <v>4</v>
      </c>
      <c r="G53" s="192">
        <v>4.5</v>
      </c>
      <c r="H53" s="192">
        <v>5</v>
      </c>
      <c r="I53" s="192">
        <v>5.5</v>
      </c>
      <c r="J53" s="192">
        <v>6</v>
      </c>
      <c r="K53" s="192">
        <v>7</v>
      </c>
      <c r="L53" s="192">
        <v>8</v>
      </c>
      <c r="M53" s="192">
        <v>9</v>
      </c>
      <c r="N53" s="192">
        <v>10</v>
      </c>
    </row>
  </sheetData>
  <sheetProtection password="F002" sheet="1"/>
  <dataConsolidate/>
  <customSheetViews>
    <customSheetView guid="{AAA317AB-9C4F-4A7B-BD58-62DAAE088BDA}" scale="104" showPageBreaks="1" showGridLines="0" showRowCol="0" outlineSymbols="0" zeroValues="0" fitToPage="1" printArea="1">
      <selection activeCell="B44" sqref="A30:B44"/>
      <pageMargins left="0.78740157499999996" right="0.78740157499999996" top="0.984251969" bottom="0.984251969" header="0.4921259845" footer="0.4921259845"/>
      <pageSetup paperSize="9" scale="94" orientation="landscape" r:id="rId1"/>
      <headerFooter alignWithMargins="0"/>
    </customSheetView>
    <customSheetView guid="{AC77A39F-ABA0-4848-B5DA-4147A1099D4C}" scale="104" showPageBreaks="1" showGridLines="0" showRowCol="0" outlineSymbols="0" zeroValues="0" fitToPage="1" printArea="1">
      <selection activeCell="B44" sqref="A30:B44"/>
      <pageMargins left="0.78740157499999996" right="0.78740157499999996" top="0.984251969" bottom="0.984251969" header="0.4921259845" footer="0.4921259845"/>
      <pageSetup paperSize="9" scale="94" orientation="landscape" r:id="rId2"/>
      <headerFooter alignWithMargins="0"/>
    </customSheetView>
  </customSheetViews>
  <mergeCells count="3">
    <mergeCell ref="A3:F3"/>
    <mergeCell ref="A1:F1"/>
    <mergeCell ref="A2:F2"/>
  </mergeCells>
  <phoneticPr fontId="0" type="noConversion"/>
  <dataValidations count="2">
    <dataValidation type="list" allowBlank="1" showInputMessage="1" showErrorMessage="1" errorTitle="Rente Vor. - bzw. Nachschüssig" error="Lediglich vorschüssig oder nachschüssig zulässig" sqref="D9">
      <formula1>$A$39:$A$40</formula1>
    </dataValidation>
    <dataValidation type="decimal" allowBlank="1" showInputMessage="1" showErrorMessage="1" error="Die Zahlen zwischen 1 und 12 sind zulässig!" sqref="D10">
      <formula1>1</formula1>
      <formula2>12</formula2>
    </dataValidation>
  </dataValidations>
  <hyperlinks>
    <hyperlink ref="A2" r:id="rId3"/>
  </hyperlinks>
  <pageMargins left="0.78740157499999996" right="0.78740157499999996" top="0.984251969" bottom="0.984251969" header="0.4921259845" footer="0.4921259845"/>
  <pageSetup paperSize="9" scale="94" orientation="landscape" r:id="rId4"/>
  <headerFooter alignWithMargins="0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pageSetUpPr fitToPage="1"/>
  </sheetPr>
  <dimension ref="A1:N1212"/>
  <sheetViews>
    <sheetView showGridLines="0" showRowColHeaders="0" zoomScale="105" zoomScaleNormal="105" workbookViewId="0">
      <selection activeCell="D5" sqref="D5"/>
    </sheetView>
  </sheetViews>
  <sheetFormatPr baseColWidth="10" defaultRowHeight="12.75"/>
  <cols>
    <col min="1" max="1" width="51.85546875" style="72" customWidth="1"/>
    <col min="2" max="2" width="15" style="72" customWidth="1"/>
    <col min="3" max="3" width="16.5703125" style="72" customWidth="1"/>
    <col min="4" max="4" width="18.42578125" style="122" customWidth="1"/>
    <col min="5" max="5" width="23" style="122" customWidth="1"/>
    <col min="6" max="6" width="15" style="122" customWidth="1"/>
    <col min="7" max="16384" width="11.42578125" style="72"/>
  </cols>
  <sheetData>
    <row r="1" spans="1:6" ht="18.75" customHeight="1" thickBot="1">
      <c r="A1" s="222" t="s">
        <v>55</v>
      </c>
      <c r="B1" s="223"/>
      <c r="C1" s="223"/>
      <c r="D1" s="223"/>
      <c r="E1" s="223"/>
      <c r="F1" s="224"/>
    </row>
    <row r="2" spans="1:6" s="121" customFormat="1" ht="18.75" customHeight="1" thickBot="1">
      <c r="A2" s="216" t="s">
        <v>56</v>
      </c>
      <c r="B2" s="217"/>
      <c r="C2" s="217"/>
      <c r="D2" s="217"/>
      <c r="E2" s="217"/>
      <c r="F2" s="218"/>
    </row>
    <row r="3" spans="1:6" s="121" customFormat="1" ht="57" customHeight="1" thickBot="1">
      <c r="A3" s="234" t="str">
        <f>"Leibrentenbarwertfaktor "&amp;Absterbeordnung!B6&amp; " -   Mann - Frau "</f>
        <v xml:space="preserve">Leibrentenbarwertfaktor 2010-2012 -   Mann - Frau </v>
      </c>
      <c r="B3" s="235"/>
      <c r="C3" s="235"/>
      <c r="D3" s="236" t="s">
        <v>39</v>
      </c>
      <c r="E3" s="236"/>
      <c r="F3" s="237"/>
    </row>
    <row r="4" spans="1:6" s="121" customFormat="1" ht="18.75" thickBot="1">
      <c r="A4" s="40"/>
      <c r="B4" s="41"/>
      <c r="C4" s="41"/>
      <c r="D4" s="42"/>
      <c r="E4" s="82" t="s">
        <v>33</v>
      </c>
      <c r="F4" s="85">
        <f>Absterbeordnung!E1</f>
        <v>42116</v>
      </c>
    </row>
    <row r="5" spans="1:6" s="121" customFormat="1" ht="18.75" thickBot="1">
      <c r="A5" s="40" t="s">
        <v>4</v>
      </c>
      <c r="B5" s="97"/>
      <c r="C5" s="41"/>
      <c r="D5" s="44">
        <v>50</v>
      </c>
      <c r="E5" s="42"/>
      <c r="F5" s="98"/>
    </row>
    <row r="6" spans="1:6" s="121" customFormat="1" ht="18.75" thickBot="1">
      <c r="A6" s="40" t="s">
        <v>5</v>
      </c>
      <c r="B6" s="97"/>
      <c r="C6" s="41"/>
      <c r="D6" s="44">
        <v>50</v>
      </c>
      <c r="E6" s="42"/>
      <c r="F6" s="98"/>
    </row>
    <row r="7" spans="1:6" s="121" customFormat="1" ht="18.75" thickBot="1">
      <c r="A7" s="40"/>
      <c r="B7" s="97"/>
      <c r="C7" s="41"/>
      <c r="D7" s="42"/>
      <c r="E7" s="42"/>
      <c r="F7" s="98"/>
    </row>
    <row r="8" spans="1:6" s="121" customFormat="1" ht="18.75" thickBot="1">
      <c r="A8" s="40" t="s">
        <v>3</v>
      </c>
      <c r="B8" s="97"/>
      <c r="C8" s="41"/>
      <c r="D8" s="211">
        <v>2</v>
      </c>
      <c r="E8" s="42"/>
      <c r="F8" s="98"/>
    </row>
    <row r="9" spans="1:6" s="121" customFormat="1" ht="18.75" thickBot="1">
      <c r="A9" s="40" t="s">
        <v>54</v>
      </c>
      <c r="B9" s="97"/>
      <c r="C9" s="41"/>
      <c r="D9" s="44" t="s">
        <v>18</v>
      </c>
      <c r="E9" s="42"/>
      <c r="F9" s="98"/>
    </row>
    <row r="10" spans="1:6" s="121" customFormat="1" ht="18.75" thickBot="1">
      <c r="A10" s="40" t="s">
        <v>52</v>
      </c>
      <c r="B10" s="97"/>
      <c r="C10" s="41"/>
      <c r="D10" s="99">
        <v>1</v>
      </c>
      <c r="E10" s="42"/>
      <c r="F10" s="98"/>
    </row>
    <row r="11" spans="1:6" s="121" customFormat="1" ht="18">
      <c r="A11" s="40"/>
      <c r="B11" s="97"/>
      <c r="C11" s="41"/>
      <c r="D11" s="241" t="s">
        <v>34</v>
      </c>
      <c r="E11" s="150" t="s">
        <v>40</v>
      </c>
      <c r="F11" s="90" t="s">
        <v>35</v>
      </c>
    </row>
    <row r="12" spans="1:6" s="121" customFormat="1" ht="18.75" thickBot="1">
      <c r="A12" s="40"/>
      <c r="B12" s="97"/>
      <c r="C12" s="41"/>
      <c r="D12" s="242"/>
      <c r="E12" s="151" t="s">
        <v>36</v>
      </c>
      <c r="F12" s="91" t="s">
        <v>30</v>
      </c>
    </row>
    <row r="13" spans="1:6" s="121" customFormat="1" ht="18.75" thickBot="1">
      <c r="A13" s="40" t="s">
        <v>41</v>
      </c>
      <c r="B13" s="112"/>
      <c r="C13" s="93"/>
      <c r="D13" s="115">
        <f>LOOKUP(D5,Daten!A15:A136,Daten!F15:F136)</f>
        <v>22.238391064819986</v>
      </c>
      <c r="E13" s="238">
        <f>IF(D9="vorschüssig",B48,IF(D9="nachschüssig",B49))</f>
        <v>0</v>
      </c>
      <c r="F13" s="116">
        <f>D13+E13</f>
        <v>22.238391064819986</v>
      </c>
    </row>
    <row r="14" spans="1:6" s="121" customFormat="1" ht="18.75" thickBot="1">
      <c r="A14" s="40"/>
      <c r="B14" s="112"/>
      <c r="C14" s="93"/>
      <c r="D14" s="47"/>
      <c r="E14" s="239"/>
      <c r="F14" s="113"/>
    </row>
    <row r="15" spans="1:6" s="121" customFormat="1" ht="18.75" thickBot="1">
      <c r="A15" s="40" t="s">
        <v>43</v>
      </c>
      <c r="B15" s="112"/>
      <c r="C15" s="93"/>
      <c r="D15" s="115">
        <f>LOOKUP(D6,Daten!A15:A136,Daten!L15:L136)</f>
        <v>24.696008757032246</v>
      </c>
      <c r="E15" s="239"/>
      <c r="F15" s="116">
        <f>D15+E13</f>
        <v>24.696008757032246</v>
      </c>
    </row>
    <row r="16" spans="1:6" s="121" customFormat="1" ht="18">
      <c r="A16" s="40"/>
      <c r="B16" s="93"/>
      <c r="C16" s="93"/>
      <c r="D16" s="94"/>
      <c r="E16" s="239"/>
      <c r="F16" s="114"/>
    </row>
    <row r="17" spans="1:7" s="121" customFormat="1" ht="18">
      <c r="A17" s="40"/>
      <c r="B17" s="93"/>
      <c r="C17" s="93"/>
      <c r="D17" s="94"/>
      <c r="E17" s="239"/>
      <c r="F17" s="114"/>
    </row>
    <row r="18" spans="1:7" s="121" customFormat="1" ht="18">
      <c r="A18" s="160"/>
      <c r="B18" s="161"/>
      <c r="C18" s="93"/>
      <c r="D18" s="94"/>
      <c r="E18" s="239"/>
      <c r="F18" s="114"/>
    </row>
    <row r="19" spans="1:7" s="121" customFormat="1" ht="18.75" thickBot="1">
      <c r="A19" s="40" t="s">
        <v>29</v>
      </c>
      <c r="B19" s="47"/>
      <c r="C19" s="93"/>
      <c r="D19" s="94"/>
      <c r="E19" s="239"/>
      <c r="F19" s="114"/>
    </row>
    <row r="20" spans="1:7" s="121" customFormat="1" ht="18.75" customHeight="1" thickBot="1">
      <c r="A20" s="40" t="s">
        <v>28</v>
      </c>
      <c r="B20" s="112"/>
      <c r="C20" s="93"/>
      <c r="D20" s="115">
        <f>D13+D15-B1212</f>
        <v>26.949957607168525</v>
      </c>
      <c r="E20" s="239"/>
      <c r="F20" s="116">
        <f>D20+E13</f>
        <v>26.949957607168525</v>
      </c>
    </row>
    <row r="21" spans="1:7" s="121" customFormat="1" ht="18.75" customHeight="1" thickBot="1">
      <c r="A21" s="48" t="s">
        <v>38</v>
      </c>
      <c r="B21" s="100"/>
      <c r="C21" s="49"/>
      <c r="D21" s="115">
        <f>B1212</f>
        <v>19.984442214683707</v>
      </c>
      <c r="E21" s="240"/>
      <c r="F21" s="116">
        <f>D21+E13</f>
        <v>19.984442214683707</v>
      </c>
    </row>
    <row r="22" spans="1:7" s="121" customFormat="1" ht="22.5" customHeight="1" thickBot="1">
      <c r="A22" s="40"/>
      <c r="B22" s="43"/>
      <c r="C22" s="41"/>
      <c r="D22" s="42"/>
      <c r="E22" s="42"/>
      <c r="F22" s="162"/>
      <c r="G22" s="72"/>
    </row>
    <row r="23" spans="1:7" ht="18.75" thickBot="1">
      <c r="A23" s="157" t="s">
        <v>47</v>
      </c>
      <c r="B23" s="156"/>
      <c r="C23" s="156"/>
      <c r="D23" s="154">
        <f>1-((D20-1)*(D8/100))</f>
        <v>0.48100084785662944</v>
      </c>
      <c r="E23" s="157" t="s">
        <v>51</v>
      </c>
      <c r="F23" s="158"/>
    </row>
    <row r="24" spans="1:7" ht="18.75" thickBot="1">
      <c r="A24" s="157" t="s">
        <v>48</v>
      </c>
      <c r="B24" s="156"/>
      <c r="C24" s="156"/>
      <c r="D24" s="154">
        <f>1-((D21-1)*(D8/100))</f>
        <v>0.62031115570632589</v>
      </c>
      <c r="E24" s="157" t="s">
        <v>51</v>
      </c>
      <c r="F24" s="158"/>
    </row>
    <row r="46" spans="1:3">
      <c r="A46" s="72" t="s">
        <v>52</v>
      </c>
      <c r="B46" s="72">
        <f>nachschüssig</f>
        <v>1</v>
      </c>
    </row>
    <row r="47" spans="1:3">
      <c r="A47" s="72" t="s">
        <v>53</v>
      </c>
      <c r="B47" s="72">
        <f>D8</f>
        <v>2</v>
      </c>
    </row>
    <row r="48" spans="1:3">
      <c r="A48" s="72" t="s">
        <v>18</v>
      </c>
      <c r="B48" s="72">
        <f>(-1*((B46-1)/(2*B46)))-(((B46*B46-1)/(6*B46^2))*(B47/100))+(((B46^2-1)/(12*B46^2))*((B47/100)^2))</f>
        <v>0</v>
      </c>
      <c r="C48" s="72">
        <v>1</v>
      </c>
    </row>
    <row r="49" spans="1:14">
      <c r="A49" s="72" t="s">
        <v>17</v>
      </c>
      <c r="B49" s="72">
        <f>(-1+((B46-1)/(2*B46)))-(((B46*B46-1)/(6*B46^2))*(B47/100))+(((B46^2-1)/(12*B46^2))*((B47/100)^2))</f>
        <v>-1</v>
      </c>
      <c r="C49" s="72">
        <v>2</v>
      </c>
    </row>
    <row r="50" spans="1:14">
      <c r="C50" s="72">
        <v>4</v>
      </c>
    </row>
    <row r="51" spans="1:14">
      <c r="C51" s="72">
        <v>12</v>
      </c>
    </row>
    <row r="54" spans="1:14">
      <c r="B54" s="122">
        <v>2</v>
      </c>
      <c r="C54" s="122">
        <v>2.5</v>
      </c>
      <c r="D54" s="122">
        <v>3</v>
      </c>
      <c r="E54" s="122">
        <v>3.5</v>
      </c>
      <c r="F54" s="122">
        <v>4</v>
      </c>
      <c r="G54" s="122">
        <v>4.5</v>
      </c>
      <c r="H54" s="122">
        <v>5</v>
      </c>
      <c r="I54" s="122">
        <v>5.5</v>
      </c>
      <c r="J54" s="122">
        <v>6</v>
      </c>
      <c r="K54" s="122">
        <v>7</v>
      </c>
      <c r="L54" s="122">
        <v>8</v>
      </c>
      <c r="M54" s="122">
        <v>9</v>
      </c>
      <c r="N54" s="122">
        <v>10</v>
      </c>
    </row>
    <row r="1212" spans="1:2" ht="14.25">
      <c r="A1212" s="45" t="s">
        <v>16</v>
      </c>
      <c r="B1212" s="46">
        <f>LOOKUP(D5,Daten!N15:N127,Daten!U15:U127)</f>
        <v>19.984442214683707</v>
      </c>
    </row>
  </sheetData>
  <sheetProtection password="F002" sheet="1"/>
  <dataConsolidate/>
  <customSheetViews>
    <customSheetView guid="{AAA317AB-9C4F-4A7B-BD58-62DAAE088BDA}" scale="101" showPageBreaks="1" showGridLines="0" zeroValues="0" fitToPage="1" printArea="1">
      <selection activeCell="C33" sqref="C33"/>
      <pageMargins left="0.78740157499999996" right="0.78740157499999996" top="0.984251969" bottom="0.984251969" header="0.4921259845" footer="0.4921259845"/>
      <pageSetup paperSize="9" scale="94" orientation="landscape" r:id="rId1"/>
      <headerFooter alignWithMargins="0"/>
    </customSheetView>
    <customSheetView guid="{AC77A39F-ABA0-4848-B5DA-4147A1099D4C}" scale="101" showPageBreaks="1" showGridLines="0" zeroValues="0" fitToPage="1" printArea="1">
      <selection activeCell="C33" sqref="C33"/>
      <pageMargins left="0.78740157499999996" right="0.78740157499999996" top="0.984251969" bottom="0.984251969" header="0.4921259845" footer="0.4921259845"/>
      <pageSetup paperSize="9" scale="94" orientation="landscape" r:id="rId2"/>
      <headerFooter alignWithMargins="0"/>
    </customSheetView>
  </customSheetViews>
  <mergeCells count="6">
    <mergeCell ref="A1:F1"/>
    <mergeCell ref="A3:C3"/>
    <mergeCell ref="D3:F3"/>
    <mergeCell ref="A2:F2"/>
    <mergeCell ref="E13:E21"/>
    <mergeCell ref="D11:D12"/>
  </mergeCells>
  <phoneticPr fontId="0" type="noConversion"/>
  <dataValidations count="2">
    <dataValidation type="list" allowBlank="1" showInputMessage="1" showErrorMessage="1" errorTitle="Raten pro Jahr" error="Die Zahlen zwischen 1 und 12 sind zulässig!_x000a_" sqref="D10">
      <formula1>$C$48:$C$51</formula1>
    </dataValidation>
    <dataValidation type="list" allowBlank="1" showInputMessage="1" showErrorMessage="1" errorTitle="Rente Vor. - bzw. Nachschüssig" error="Lediglich vorschüssig oder nachschüssig zulässig" sqref="D9">
      <formula1>$A$48:$A$49</formula1>
    </dataValidation>
  </dataValidations>
  <hyperlinks>
    <hyperlink ref="A2" r:id="rId3"/>
  </hyperlinks>
  <pageMargins left="0.78740157499999996" right="0.78740157499999996" top="0.984251969" bottom="0.984251969" header="0.4921259845" footer="0.4921259845"/>
  <pageSetup paperSize="9" scale="94" orientation="landscape" r:id="rId4"/>
  <headerFooter alignWithMargins="0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pageSetUpPr fitToPage="1"/>
  </sheetPr>
  <dimension ref="A1:N1073"/>
  <sheetViews>
    <sheetView showGridLines="0" showRowColHeaders="0" showOutlineSymbols="0" zoomScale="105" zoomScaleNormal="105" workbookViewId="0">
      <selection activeCell="D5" sqref="D5"/>
    </sheetView>
  </sheetViews>
  <sheetFormatPr baseColWidth="10" defaultRowHeight="12.75"/>
  <cols>
    <col min="1" max="1" width="50.5703125" style="127" customWidth="1"/>
    <col min="2" max="2" width="15" style="127" customWidth="1"/>
    <col min="3" max="3" width="16.5703125" style="127" customWidth="1"/>
    <col min="4" max="4" width="18.42578125" style="134" customWidth="1"/>
    <col min="5" max="5" width="23" style="134" customWidth="1"/>
    <col min="6" max="6" width="15.28515625" style="134" customWidth="1"/>
    <col min="7" max="16384" width="11.42578125" style="127"/>
  </cols>
  <sheetData>
    <row r="1" spans="1:6" ht="18.75" customHeight="1" thickBot="1">
      <c r="A1" s="243" t="s">
        <v>55</v>
      </c>
      <c r="B1" s="244"/>
      <c r="C1" s="244"/>
      <c r="D1" s="244"/>
      <c r="E1" s="244"/>
      <c r="F1" s="245"/>
    </row>
    <row r="2" spans="1:6" ht="18.75" customHeight="1" thickBot="1">
      <c r="A2" s="250" t="s">
        <v>56</v>
      </c>
      <c r="B2" s="251"/>
      <c r="C2" s="251"/>
      <c r="D2" s="251"/>
      <c r="E2" s="251"/>
      <c r="F2" s="252"/>
    </row>
    <row r="3" spans="1:6" ht="57" customHeight="1" thickBot="1">
      <c r="A3" s="246" t="str">
        <f>"Leibrentenbarwertfaktor "&amp;Absterbeordnung!B6&amp; " - Zwei Männer "</f>
        <v xml:space="preserve">Leibrentenbarwertfaktor 2010-2012 - Zwei Männer </v>
      </c>
      <c r="B3" s="247"/>
      <c r="C3" s="247"/>
      <c r="D3" s="248" t="s">
        <v>39</v>
      </c>
      <c r="E3" s="248"/>
      <c r="F3" s="249"/>
    </row>
    <row r="4" spans="1:6" ht="18.75" thickBot="1">
      <c r="A4" s="50"/>
      <c r="B4" s="51"/>
      <c r="C4" s="51"/>
      <c r="D4" s="52"/>
      <c r="E4" s="86" t="s">
        <v>33</v>
      </c>
      <c r="F4" s="87">
        <f>Absterbeordnung!E1</f>
        <v>42116</v>
      </c>
    </row>
    <row r="5" spans="1:6" ht="18.75" thickBot="1">
      <c r="A5" s="54" t="s">
        <v>23</v>
      </c>
      <c r="B5" s="55"/>
      <c r="C5" s="51"/>
      <c r="D5" s="44">
        <v>50</v>
      </c>
      <c r="E5" s="52"/>
      <c r="F5" s="53"/>
    </row>
    <row r="6" spans="1:6" ht="18.75" thickBot="1">
      <c r="A6" s="54" t="s">
        <v>20</v>
      </c>
      <c r="B6" s="55"/>
      <c r="C6" s="51"/>
      <c r="D6" s="44">
        <v>50</v>
      </c>
      <c r="E6" s="52"/>
      <c r="F6" s="53"/>
    </row>
    <row r="7" spans="1:6" ht="18.75" thickBot="1">
      <c r="A7" s="54"/>
      <c r="B7" s="55"/>
      <c r="C7" s="51"/>
      <c r="D7" s="52"/>
      <c r="E7" s="52"/>
      <c r="F7" s="53"/>
    </row>
    <row r="8" spans="1:6" ht="18.75" thickBot="1">
      <c r="A8" s="54" t="s">
        <v>3</v>
      </c>
      <c r="B8" s="55"/>
      <c r="C8" s="51"/>
      <c r="D8" s="209">
        <v>2</v>
      </c>
      <c r="E8" s="52"/>
      <c r="F8" s="53"/>
    </row>
    <row r="9" spans="1:6" ht="18.75" thickBot="1">
      <c r="A9" s="54" t="s">
        <v>54</v>
      </c>
      <c r="B9" s="55"/>
      <c r="C9" s="51"/>
      <c r="D9" s="44" t="s">
        <v>18</v>
      </c>
      <c r="E9" s="52"/>
      <c r="F9" s="53"/>
    </row>
    <row r="10" spans="1:6" ht="18.75" thickBot="1">
      <c r="A10" s="54" t="s">
        <v>52</v>
      </c>
      <c r="B10" s="55"/>
      <c r="C10" s="51"/>
      <c r="D10" s="99">
        <v>5</v>
      </c>
      <c r="E10" s="52"/>
      <c r="F10" s="53"/>
    </row>
    <row r="11" spans="1:6" ht="18">
      <c r="A11" s="54"/>
      <c r="B11" s="55"/>
      <c r="C11" s="51"/>
      <c r="D11" s="253" t="s">
        <v>34</v>
      </c>
      <c r="E11" s="148" t="s">
        <v>40</v>
      </c>
      <c r="F11" s="117" t="s">
        <v>35</v>
      </c>
    </row>
    <row r="12" spans="1:6" ht="18.75" thickBot="1">
      <c r="A12" s="54"/>
      <c r="B12" s="55"/>
      <c r="C12" s="51"/>
      <c r="D12" s="254"/>
      <c r="E12" s="149" t="s">
        <v>36</v>
      </c>
      <c r="F12" s="118" t="s">
        <v>30</v>
      </c>
    </row>
    <row r="13" spans="1:6" ht="18.75" thickBot="1">
      <c r="A13" s="54" t="s">
        <v>44</v>
      </c>
      <c r="B13" s="55"/>
      <c r="C13" s="51"/>
      <c r="D13" s="136">
        <f>LOOKUP(D5,'Daten (M)'!A15:A136,'Daten (M)'!F15:F136)</f>
        <v>22.238391064819986</v>
      </c>
      <c r="E13" s="238">
        <f>IF(D9="vorschüssig",B43,IF(D9="nachschüssig",B44))</f>
        <v>-0.40316800000000003</v>
      </c>
      <c r="F13" s="137">
        <f>D13+E13</f>
        <v>21.835223064819985</v>
      </c>
    </row>
    <row r="14" spans="1:6" ht="18.75" thickBot="1">
      <c r="A14" s="54" t="s">
        <v>45</v>
      </c>
      <c r="B14" s="55"/>
      <c r="C14" s="51"/>
      <c r="D14" s="136">
        <f>LOOKUP(D6,'Daten (M)'!A15:A136,'Daten (M)'!L15:L136)</f>
        <v>22.238391064819986</v>
      </c>
      <c r="E14" s="239"/>
      <c r="F14" s="138">
        <f>D14+E13</f>
        <v>21.835223064819985</v>
      </c>
    </row>
    <row r="15" spans="1:6" ht="18">
      <c r="A15" s="54"/>
      <c r="B15" s="51"/>
      <c r="C15" s="51"/>
      <c r="D15" s="95"/>
      <c r="E15" s="239"/>
      <c r="F15" s="139"/>
    </row>
    <row r="16" spans="1:6" ht="18">
      <c r="A16" s="54"/>
      <c r="B16" s="51"/>
      <c r="C16" s="51"/>
      <c r="D16" s="95"/>
      <c r="E16" s="239"/>
      <c r="F16" s="139"/>
    </row>
    <row r="17" spans="1:7" ht="18">
      <c r="A17" s="163"/>
      <c r="B17" s="130"/>
      <c r="C17" s="51"/>
      <c r="D17" s="95"/>
      <c r="E17" s="239"/>
      <c r="F17" s="139"/>
    </row>
    <row r="18" spans="1:7" ht="18">
      <c r="A18" s="56"/>
      <c r="B18" s="57"/>
      <c r="C18" s="51"/>
      <c r="D18" s="95"/>
      <c r="E18" s="239"/>
      <c r="F18" s="139"/>
    </row>
    <row r="19" spans="1:7" ht="18.75" thickBot="1">
      <c r="A19" s="54" t="s">
        <v>26</v>
      </c>
      <c r="B19" s="58"/>
      <c r="C19" s="51"/>
      <c r="D19" s="95"/>
      <c r="E19" s="239"/>
      <c r="F19" s="139"/>
    </row>
    <row r="20" spans="1:7" ht="18.75" customHeight="1" thickBot="1">
      <c r="A20" s="54" t="s">
        <v>28</v>
      </c>
      <c r="B20" s="55"/>
      <c r="C20" s="51"/>
      <c r="D20" s="136">
        <f>D13+D14-B1073</f>
        <v>25.844070048585788</v>
      </c>
      <c r="E20" s="239"/>
      <c r="F20" s="140">
        <f>D20+E13</f>
        <v>25.440902048585787</v>
      </c>
    </row>
    <row r="21" spans="1:7" ht="18.75" customHeight="1" thickBot="1">
      <c r="A21" s="59" t="s">
        <v>38</v>
      </c>
      <c r="B21" s="60"/>
      <c r="C21" s="61"/>
      <c r="D21" s="136">
        <f>B1073</f>
        <v>18.632712081054184</v>
      </c>
      <c r="E21" s="240"/>
      <c r="F21" s="140">
        <f>D21+E13</f>
        <v>18.229544081054183</v>
      </c>
    </row>
    <row r="22" spans="1:7" ht="22.5" customHeight="1" thickBot="1">
      <c r="A22" s="131"/>
      <c r="B22" s="130"/>
      <c r="C22" s="132"/>
      <c r="D22" s="133"/>
      <c r="E22" s="133"/>
      <c r="F22" s="129"/>
      <c r="G22" s="130"/>
    </row>
    <row r="23" spans="1:7" s="130" customFormat="1" ht="18.75" thickBot="1">
      <c r="A23" s="157" t="s">
        <v>47</v>
      </c>
      <c r="B23" s="156"/>
      <c r="C23" s="156"/>
      <c r="D23" s="154">
        <f>1-((D20-1)*(D8/100))</f>
        <v>0.50311859902828426</v>
      </c>
      <c r="E23" s="157" t="s">
        <v>51</v>
      </c>
      <c r="F23" s="158"/>
    </row>
    <row r="24" spans="1:7" s="130" customFormat="1" ht="18.75" thickBot="1">
      <c r="A24" s="157" t="s">
        <v>48</v>
      </c>
      <c r="B24" s="156"/>
      <c r="C24" s="156"/>
      <c r="D24" s="154">
        <f>1-((D21-1)*(D8/100))</f>
        <v>0.64734575837891639</v>
      </c>
      <c r="E24" s="157" t="s">
        <v>51</v>
      </c>
      <c r="F24" s="158"/>
    </row>
    <row r="25" spans="1:7" s="130" customFormat="1">
      <c r="D25" s="128"/>
      <c r="E25" s="128"/>
      <c r="F25" s="128"/>
    </row>
    <row r="26" spans="1:7" s="130" customFormat="1">
      <c r="D26" s="128"/>
      <c r="E26" s="128"/>
      <c r="F26" s="128"/>
    </row>
    <row r="27" spans="1:7" s="130" customFormat="1">
      <c r="D27" s="128"/>
      <c r="E27" s="128"/>
      <c r="F27" s="128"/>
    </row>
    <row r="28" spans="1:7" s="130" customFormat="1">
      <c r="D28" s="128"/>
      <c r="E28" s="128"/>
      <c r="F28" s="128"/>
    </row>
    <row r="29" spans="1:7" s="130" customFormat="1">
      <c r="D29" s="128"/>
      <c r="E29" s="128"/>
      <c r="F29" s="128"/>
    </row>
    <row r="30" spans="1:7" s="130" customFormat="1">
      <c r="D30" s="128"/>
      <c r="E30" s="128"/>
      <c r="F30" s="128"/>
    </row>
    <row r="31" spans="1:7" s="130" customFormat="1">
      <c r="D31" s="128"/>
      <c r="E31" s="128"/>
      <c r="F31" s="128"/>
    </row>
    <row r="32" spans="1:7" s="130" customFormat="1">
      <c r="D32" s="128"/>
      <c r="E32" s="128"/>
      <c r="F32" s="128"/>
    </row>
    <row r="33" spans="1:14" s="130" customFormat="1">
      <c r="D33" s="128"/>
      <c r="E33" s="128"/>
      <c r="F33" s="128"/>
    </row>
    <row r="34" spans="1:14" s="130" customFormat="1">
      <c r="D34" s="128"/>
      <c r="E34" s="128"/>
      <c r="F34" s="128"/>
    </row>
    <row r="35" spans="1:14" s="130" customFormat="1">
      <c r="D35" s="128"/>
      <c r="E35" s="128"/>
      <c r="F35" s="128"/>
    </row>
    <row r="36" spans="1:14" s="130" customFormat="1">
      <c r="D36" s="128"/>
      <c r="E36" s="128"/>
      <c r="F36" s="128"/>
    </row>
    <row r="37" spans="1:14" s="130" customFormat="1">
      <c r="D37" s="128"/>
      <c r="E37" s="128"/>
      <c r="F37" s="128"/>
    </row>
    <row r="38" spans="1:14" s="130" customFormat="1">
      <c r="D38" s="128"/>
      <c r="E38" s="128"/>
      <c r="F38" s="128"/>
    </row>
    <row r="41" spans="1:14">
      <c r="A41" s="127" t="s">
        <v>52</v>
      </c>
      <c r="B41" s="128">
        <f>D10</f>
        <v>5</v>
      </c>
    </row>
    <row r="42" spans="1:14">
      <c r="A42" s="127" t="s">
        <v>53</v>
      </c>
      <c r="B42" s="127">
        <f>D8</f>
        <v>2</v>
      </c>
      <c r="C42" s="127">
        <v>1</v>
      </c>
    </row>
    <row r="43" spans="1:14">
      <c r="A43" s="127" t="s">
        <v>18</v>
      </c>
      <c r="B43" s="127">
        <f>(-1*((B41-1)/(2*B41)))-(((B41*B41-1)/(6*B41^2))*(B42/100))+(((B41^2-1)/(12*B41^2))*((B42/100)^2))</f>
        <v>-0.40316800000000003</v>
      </c>
      <c r="C43" s="127">
        <v>2</v>
      </c>
    </row>
    <row r="44" spans="1:14">
      <c r="A44" s="127" t="s">
        <v>17</v>
      </c>
      <c r="B44" s="127">
        <f>(-1+((B41-1)/(2*B41)))-(((B41*B41-1)/(6*B41^2))*(B42/100))+(((B41^2-1)/(12*B41^2))*((B42/100)^2))</f>
        <v>-0.60316799999999993</v>
      </c>
      <c r="C44" s="127">
        <v>4</v>
      </c>
    </row>
    <row r="45" spans="1:14">
      <c r="C45" s="127">
        <v>12</v>
      </c>
    </row>
    <row r="47" spans="1:14">
      <c r="B47" s="128"/>
    </row>
    <row r="48" spans="1:14">
      <c r="B48" s="128">
        <v>2</v>
      </c>
      <c r="C48" s="128">
        <v>2.5</v>
      </c>
      <c r="D48" s="128">
        <v>3</v>
      </c>
      <c r="E48" s="128">
        <v>3.5</v>
      </c>
      <c r="F48" s="128">
        <v>4</v>
      </c>
      <c r="G48" s="128">
        <v>4.5</v>
      </c>
      <c r="H48" s="128">
        <v>5</v>
      </c>
      <c r="I48" s="128">
        <v>5.5</v>
      </c>
      <c r="J48" s="128">
        <v>6</v>
      </c>
      <c r="K48" s="128">
        <v>7</v>
      </c>
      <c r="L48" s="128">
        <v>8</v>
      </c>
      <c r="M48" s="128">
        <v>9</v>
      </c>
      <c r="N48" s="129">
        <v>10</v>
      </c>
    </row>
    <row r="1073" spans="1:2" ht="14.25">
      <c r="A1073" s="56" t="s">
        <v>24</v>
      </c>
      <c r="B1073" s="57">
        <f>LOOKUP(D5,'Daten (M)'!N15:N127,'Daten (M)'!U15:U127)</f>
        <v>18.632712081054184</v>
      </c>
    </row>
  </sheetData>
  <sheetProtection password="F002" sheet="1"/>
  <dataConsolidate/>
  <customSheetViews>
    <customSheetView guid="{AAA317AB-9C4F-4A7B-BD58-62DAAE088BDA}" scale="105" showPageBreaks="1" showGridLines="0" outlineSymbols="0" zeroValues="0" fitToPage="1" printArea="1" topLeftCell="A25">
      <selection activeCell="D39" sqref="D39"/>
      <pageMargins left="0.78740157499999996" right="0.78740157499999996" top="0.984251969" bottom="0.984251969" header="0.4921259845" footer="0.4921259845"/>
      <pageSetup paperSize="9" scale="94" orientation="landscape" r:id="rId1"/>
      <headerFooter alignWithMargins="0"/>
    </customSheetView>
    <customSheetView guid="{AC77A39F-ABA0-4848-B5DA-4147A1099D4C}" scale="105" showPageBreaks="1" showGridLines="0" outlineSymbols="0" zeroValues="0" fitToPage="1" printArea="1" topLeftCell="A25">
      <selection activeCell="D39" sqref="D39"/>
      <pageMargins left="0.78740157499999996" right="0.78740157499999996" top="0.984251969" bottom="0.984251969" header="0.4921259845" footer="0.4921259845"/>
      <pageSetup paperSize="9" scale="94" orientation="landscape" r:id="rId2"/>
      <headerFooter alignWithMargins="0"/>
    </customSheetView>
  </customSheetViews>
  <mergeCells count="6">
    <mergeCell ref="A1:F1"/>
    <mergeCell ref="A3:C3"/>
    <mergeCell ref="D3:F3"/>
    <mergeCell ref="A2:F2"/>
    <mergeCell ref="E13:E21"/>
    <mergeCell ref="D11:D12"/>
  </mergeCells>
  <phoneticPr fontId="0" type="noConversion"/>
  <dataValidations count="2">
    <dataValidation type="list" allowBlank="1" showInputMessage="1" showErrorMessage="1" errorTitle="Rente Vor. - bzw. Nachschüssig" error="Lediglich vorschüssig oder nachschüssig zulässig" sqref="D9">
      <formula1>$A$43:$A$44</formula1>
    </dataValidation>
    <dataValidation type="whole" allowBlank="1" showInputMessage="1" showErrorMessage="1" errorTitle="Raten pro Jahr" error="Die Zahlen von 1 bis 12 sind zulässig!_x000a_" sqref="D10">
      <formula1>1</formula1>
      <formula2>12</formula2>
    </dataValidation>
  </dataValidations>
  <hyperlinks>
    <hyperlink ref="A2" r:id="rId3"/>
  </hyperlinks>
  <pageMargins left="0.78740157499999996" right="0.78740157499999996" top="0.984251969" bottom="0.984251969" header="0.4921259845" footer="0.4921259845"/>
  <pageSetup paperSize="9" scale="94" orientation="landscape" r:id="rId4"/>
  <headerFooter alignWithMargins="0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pageSetUpPr fitToPage="1"/>
  </sheetPr>
  <dimension ref="A1:N88"/>
  <sheetViews>
    <sheetView showRowColHeaders="0" showOutlineSymbols="0" zoomScale="105" zoomScaleNormal="105" workbookViewId="0">
      <selection activeCell="D5" sqref="D5"/>
    </sheetView>
  </sheetViews>
  <sheetFormatPr baseColWidth="10" defaultRowHeight="12.75"/>
  <cols>
    <col min="1" max="1" width="50.42578125" style="79" customWidth="1"/>
    <col min="2" max="2" width="15" style="79" customWidth="1"/>
    <col min="3" max="3" width="16.5703125" style="79" customWidth="1"/>
    <col min="4" max="4" width="18.42578125" style="89" customWidth="1"/>
    <col min="5" max="5" width="23" style="89" customWidth="1"/>
    <col min="6" max="6" width="15.5703125" style="89" customWidth="1"/>
    <col min="7" max="16384" width="11.42578125" style="79"/>
  </cols>
  <sheetData>
    <row r="1" spans="1:7" s="120" customFormat="1" ht="18.75" customHeight="1" thickBot="1">
      <c r="A1" s="255" t="s">
        <v>57</v>
      </c>
      <c r="B1" s="256"/>
      <c r="C1" s="256"/>
      <c r="D1" s="256"/>
      <c r="E1" s="256"/>
      <c r="F1" s="257"/>
      <c r="G1" s="79"/>
    </row>
    <row r="2" spans="1:7" s="120" customFormat="1" ht="18.75" customHeight="1" thickBot="1">
      <c r="A2" s="258" t="s">
        <v>56</v>
      </c>
      <c r="B2" s="259"/>
      <c r="C2" s="259"/>
      <c r="D2" s="259"/>
      <c r="E2" s="259"/>
      <c r="F2" s="260"/>
      <c r="G2" s="79"/>
    </row>
    <row r="3" spans="1:7" s="120" customFormat="1" ht="57" customHeight="1" thickBot="1">
      <c r="A3" s="261" t="str">
        <f>"Leibrentenbarwertfaktor "&amp;Absterbeordnung!B6&amp; " - Zwei Frauen "</f>
        <v xml:space="preserve">Leibrentenbarwertfaktor 2010-2012 - Zwei Frauen </v>
      </c>
      <c r="B3" s="262"/>
      <c r="C3" s="262"/>
      <c r="D3" s="263" t="s">
        <v>39</v>
      </c>
      <c r="E3" s="263"/>
      <c r="F3" s="264"/>
      <c r="G3" s="79"/>
    </row>
    <row r="4" spans="1:7" s="120" customFormat="1" ht="18.75" thickBot="1">
      <c r="A4" s="62"/>
      <c r="B4" s="63"/>
      <c r="C4" s="63"/>
      <c r="D4" s="64"/>
      <c r="E4" s="83" t="s">
        <v>33</v>
      </c>
      <c r="F4" s="84">
        <f>Absterbeordnung!E1</f>
        <v>42116</v>
      </c>
      <c r="G4" s="79"/>
    </row>
    <row r="5" spans="1:7" s="120" customFormat="1" ht="18.75" thickBot="1">
      <c r="A5" s="62" t="s">
        <v>22</v>
      </c>
      <c r="B5" s="108"/>
      <c r="C5" s="63"/>
      <c r="D5" s="44">
        <v>50</v>
      </c>
      <c r="E5" s="64"/>
      <c r="F5" s="109"/>
      <c r="G5" s="79"/>
    </row>
    <row r="6" spans="1:7" s="120" customFormat="1" ht="18.75" thickBot="1">
      <c r="A6" s="62" t="s">
        <v>21</v>
      </c>
      <c r="B6" s="108"/>
      <c r="C6" s="63"/>
      <c r="D6" s="44">
        <v>50</v>
      </c>
      <c r="E6" s="64"/>
      <c r="F6" s="109"/>
      <c r="G6" s="79"/>
    </row>
    <row r="7" spans="1:7" s="120" customFormat="1" ht="18.75" thickBot="1">
      <c r="A7" s="62"/>
      <c r="B7" s="108"/>
      <c r="C7" s="63"/>
      <c r="D7" s="64"/>
      <c r="E7" s="64"/>
      <c r="F7" s="109"/>
      <c r="G7" s="79"/>
    </row>
    <row r="8" spans="1:7" s="120" customFormat="1" ht="18.75" thickBot="1">
      <c r="A8" s="62" t="s">
        <v>3</v>
      </c>
      <c r="B8" s="108"/>
      <c r="C8" s="63"/>
      <c r="D8" s="209">
        <v>2</v>
      </c>
      <c r="E8" s="64"/>
      <c r="F8" s="109"/>
      <c r="G8" s="79"/>
    </row>
    <row r="9" spans="1:7" s="120" customFormat="1" ht="18.75" thickBot="1">
      <c r="A9" s="62" t="s">
        <v>54</v>
      </c>
      <c r="B9" s="108"/>
      <c r="C9" s="63"/>
      <c r="D9" s="44" t="s">
        <v>18</v>
      </c>
      <c r="E9" s="64"/>
      <c r="F9" s="109"/>
      <c r="G9" s="79"/>
    </row>
    <row r="10" spans="1:7" s="120" customFormat="1" ht="18.75" thickBot="1">
      <c r="A10" s="62" t="s">
        <v>52</v>
      </c>
      <c r="B10" s="108"/>
      <c r="C10" s="63"/>
      <c r="D10" s="99">
        <v>4</v>
      </c>
      <c r="E10" s="64"/>
      <c r="F10" s="109"/>
      <c r="G10" s="79"/>
    </row>
    <row r="11" spans="1:7" s="120" customFormat="1" ht="18">
      <c r="A11" s="62"/>
      <c r="B11" s="108"/>
      <c r="C11" s="63"/>
      <c r="D11" s="265" t="s">
        <v>34</v>
      </c>
      <c r="E11" s="146" t="s">
        <v>40</v>
      </c>
      <c r="F11" s="111" t="s">
        <v>35</v>
      </c>
      <c r="G11" s="79"/>
    </row>
    <row r="12" spans="1:7" s="120" customFormat="1" ht="18.75" thickBot="1">
      <c r="A12" s="62"/>
      <c r="B12" s="108"/>
      <c r="C12" s="63"/>
      <c r="D12" s="266"/>
      <c r="E12" s="147" t="s">
        <v>36</v>
      </c>
      <c r="F12" s="119" t="s">
        <v>30</v>
      </c>
      <c r="G12" s="79"/>
    </row>
    <row r="13" spans="1:7" s="120" customFormat="1" ht="18.75" thickBot="1">
      <c r="A13" s="62" t="s">
        <v>42</v>
      </c>
      <c r="B13" s="108"/>
      <c r="C13" s="63"/>
      <c r="D13" s="141">
        <f>LOOKUP(D5,'Daten (F)'!A15:A136,'Daten (F)'!F15:F136)</f>
        <v>24.696008757032246</v>
      </c>
      <c r="E13" s="238">
        <f>IF(D9="vorschüssig",B44,IF(D9="nachschüssig",B45))</f>
        <v>-0.37809375000000001</v>
      </c>
      <c r="F13" s="143">
        <f>D13+E13</f>
        <v>24.317915007032244</v>
      </c>
      <c r="G13" s="79"/>
    </row>
    <row r="14" spans="1:7" s="120" customFormat="1" ht="18.75" thickBot="1">
      <c r="A14" s="62" t="s">
        <v>46</v>
      </c>
      <c r="B14" s="108"/>
      <c r="C14" s="63"/>
      <c r="D14" s="142">
        <f>LOOKUP(D6,'Daten (F)'!A15:A136,'Daten (F)'!L15:L136)</f>
        <v>24.696008757032246</v>
      </c>
      <c r="E14" s="239"/>
      <c r="F14" s="144">
        <f>D14+E13</f>
        <v>24.317915007032244</v>
      </c>
      <c r="G14" s="79"/>
    </row>
    <row r="15" spans="1:7" s="120" customFormat="1" ht="18">
      <c r="A15" s="62"/>
      <c r="B15" s="63"/>
      <c r="C15" s="63"/>
      <c r="D15" s="96"/>
      <c r="E15" s="239"/>
      <c r="F15" s="145"/>
      <c r="G15" s="79"/>
    </row>
    <row r="16" spans="1:7" s="120" customFormat="1" ht="18">
      <c r="A16" s="62"/>
      <c r="B16" s="63"/>
      <c r="C16" s="63"/>
      <c r="D16" s="96"/>
      <c r="E16" s="239"/>
      <c r="F16" s="145"/>
      <c r="G16" s="79"/>
    </row>
    <row r="17" spans="1:7" s="120" customFormat="1" ht="18">
      <c r="A17" s="164"/>
      <c r="B17" s="79"/>
      <c r="C17" s="63"/>
      <c r="D17" s="96"/>
      <c r="E17" s="239"/>
      <c r="F17" s="145"/>
      <c r="G17" s="79"/>
    </row>
    <row r="18" spans="1:7" s="120" customFormat="1" ht="18">
      <c r="A18" s="67"/>
      <c r="B18" s="68"/>
      <c r="C18" s="63"/>
      <c r="D18" s="96"/>
      <c r="E18" s="239"/>
      <c r="F18" s="145"/>
      <c r="G18" s="79"/>
    </row>
    <row r="19" spans="1:7" s="120" customFormat="1" ht="18.75" thickBot="1">
      <c r="A19" s="62" t="s">
        <v>27</v>
      </c>
      <c r="B19" s="68"/>
      <c r="C19" s="63"/>
      <c r="D19" s="96"/>
      <c r="E19" s="239"/>
      <c r="F19" s="145"/>
      <c r="G19" s="79"/>
    </row>
    <row r="20" spans="1:7" s="120" customFormat="1" ht="18.75" customHeight="1" thickBot="1">
      <c r="A20" s="62" t="s">
        <v>28</v>
      </c>
      <c r="B20" s="108"/>
      <c r="C20" s="63"/>
      <c r="D20" s="142">
        <f>D13+D14-B88</f>
        <v>27.749815711751292</v>
      </c>
      <c r="E20" s="239"/>
      <c r="F20" s="116">
        <f>D20+E13</f>
        <v>27.371721961751291</v>
      </c>
      <c r="G20" s="79"/>
    </row>
    <row r="21" spans="1:7" ht="18.75" customHeight="1" thickBot="1">
      <c r="A21" s="69" t="s">
        <v>38</v>
      </c>
      <c r="B21" s="110"/>
      <c r="C21" s="70"/>
      <c r="D21" s="142">
        <f>B88</f>
        <v>21.642201802313199</v>
      </c>
      <c r="E21" s="240"/>
      <c r="F21" s="116">
        <f>D21+E13</f>
        <v>21.264108052313198</v>
      </c>
    </row>
    <row r="22" spans="1:7" ht="22.5" customHeight="1" thickBot="1">
      <c r="A22" s="78"/>
      <c r="C22" s="80"/>
      <c r="D22" s="135"/>
      <c r="E22" s="135"/>
      <c r="F22" s="165"/>
    </row>
    <row r="23" spans="1:7" ht="18.75" thickBot="1">
      <c r="A23" s="157" t="s">
        <v>47</v>
      </c>
      <c r="B23" s="156"/>
      <c r="C23" s="156"/>
      <c r="D23" s="154">
        <f>1-((D20-1)*(D8/100))</f>
        <v>0.46500368576497408</v>
      </c>
      <c r="E23" s="157" t="s">
        <v>51</v>
      </c>
      <c r="F23" s="158"/>
    </row>
    <row r="24" spans="1:7" ht="18.75" thickBot="1">
      <c r="A24" s="157" t="s">
        <v>48</v>
      </c>
      <c r="B24" s="156"/>
      <c r="C24" s="156"/>
      <c r="D24" s="154">
        <f>1-((D21-1)*(D8/100))</f>
        <v>0.58715596395373604</v>
      </c>
      <c r="E24" s="157" t="s">
        <v>51</v>
      </c>
      <c r="F24" s="158"/>
    </row>
    <row r="39" spans="1:14">
      <c r="A39" s="89"/>
      <c r="B39" s="89"/>
    </row>
    <row r="40" spans="1:14">
      <c r="A40" s="89"/>
      <c r="B40" s="89"/>
    </row>
    <row r="41" spans="1:14">
      <c r="A41" s="89"/>
      <c r="B41" s="89"/>
    </row>
    <row r="42" spans="1:14">
      <c r="A42" s="89" t="s">
        <v>52</v>
      </c>
      <c r="B42" s="89">
        <f>D10</f>
        <v>4</v>
      </c>
    </row>
    <row r="43" spans="1:14">
      <c r="A43" s="89" t="s">
        <v>53</v>
      </c>
      <c r="B43" s="89">
        <f>D8</f>
        <v>2</v>
      </c>
      <c r="C43" s="79">
        <v>1</v>
      </c>
    </row>
    <row r="44" spans="1:14">
      <c r="A44" s="89" t="s">
        <v>18</v>
      </c>
      <c r="B44" s="89">
        <f>(-1*((B42-1)/(2*B42)))-(((B42*B42-1)/(6*B42^2))*(B43/100))+(((B42^2-1)/(12*B42^2))*((B43/100)^2))</f>
        <v>-0.37809375000000001</v>
      </c>
      <c r="C44" s="79">
        <v>2</v>
      </c>
    </row>
    <row r="45" spans="1:14">
      <c r="A45" s="89" t="s">
        <v>17</v>
      </c>
      <c r="B45" s="89">
        <f>(-1+((B42-1)/(2*B42)))-(((B42*B42-1)/(6*B42^2))*(B43/100))+(((B42^2-1)/(12*B42^2))*((B43/100)^2))</f>
        <v>-0.62809375000000001</v>
      </c>
      <c r="C45" s="79">
        <v>4</v>
      </c>
    </row>
    <row r="46" spans="1:14">
      <c r="A46" s="89"/>
      <c r="B46" s="89"/>
      <c r="C46" s="79">
        <v>12</v>
      </c>
    </row>
    <row r="47" spans="1:14">
      <c r="A47" s="89"/>
      <c r="B47" s="89"/>
      <c r="G47" s="89">
        <v>4.5</v>
      </c>
      <c r="H47" s="89">
        <v>5</v>
      </c>
      <c r="I47" s="89">
        <v>5.5</v>
      </c>
      <c r="J47" s="89">
        <v>6</v>
      </c>
      <c r="K47" s="89">
        <v>7</v>
      </c>
      <c r="L47" s="89">
        <v>8</v>
      </c>
      <c r="M47" s="89">
        <v>9</v>
      </c>
      <c r="N47" s="89">
        <v>10</v>
      </c>
    </row>
    <row r="49" spans="2:6">
      <c r="B49" s="89">
        <v>2</v>
      </c>
      <c r="C49" s="89">
        <v>2.5</v>
      </c>
      <c r="D49" s="89">
        <v>3</v>
      </c>
      <c r="E49" s="89">
        <v>3.5</v>
      </c>
      <c r="F49" s="89">
        <v>4</v>
      </c>
    </row>
    <row r="88" spans="1:2" ht="14.25">
      <c r="A88" s="65" t="s">
        <v>25</v>
      </c>
      <c r="B88" s="66">
        <f>LOOKUP(D5,'Daten (F)'!N15:N127,'Daten (F)'!U15:U127)</f>
        <v>21.642201802313199</v>
      </c>
    </row>
  </sheetData>
  <sheetProtection password="F002" sheet="1"/>
  <dataConsolidate/>
  <customSheetViews>
    <customSheetView guid="{AAA317AB-9C4F-4A7B-BD58-62DAAE088BDA}" scale="104" showPageBreaks="1" outlineSymbols="0" zeroValues="0" fitToPage="1" printArea="1" topLeftCell="A16">
      <selection activeCell="E36" sqref="E36"/>
      <pageMargins left="0.78740157480314965" right="0.78740157480314965" top="0.98425196850393704" bottom="0.98425196850393704" header="0.51181102362204722" footer="0.51181102362204722"/>
      <pageSetup paperSize="9" scale="94" orientation="landscape" r:id="rId1"/>
      <headerFooter alignWithMargins="0"/>
    </customSheetView>
    <customSheetView guid="{AC77A39F-ABA0-4848-B5DA-4147A1099D4C}" scale="104" showPageBreaks="1" outlineSymbols="0" zeroValues="0" fitToPage="1" printArea="1" topLeftCell="A16">
      <selection activeCell="E36" sqref="E36"/>
      <pageMargins left="0.78740157480314965" right="0.78740157480314965" top="0.98425196850393704" bottom="0.98425196850393704" header="0.51181102362204722" footer="0.51181102362204722"/>
      <pageSetup paperSize="9" scale="94" orientation="landscape" r:id="rId2"/>
      <headerFooter alignWithMargins="0"/>
    </customSheetView>
  </customSheetViews>
  <mergeCells count="6">
    <mergeCell ref="A1:F1"/>
    <mergeCell ref="A2:F2"/>
    <mergeCell ref="A3:C3"/>
    <mergeCell ref="D3:F3"/>
    <mergeCell ref="E13:E21"/>
    <mergeCell ref="D11:D12"/>
  </mergeCells>
  <phoneticPr fontId="0" type="noConversion"/>
  <dataValidations count="2">
    <dataValidation type="list" allowBlank="1" showInputMessage="1" showErrorMessage="1" errorTitle="Rente Vor. - bzw. Nachschüssig" error="Lediglich vorschüssig oder nachschüssig zulässig" sqref="D9">
      <formula1>$A$44:$A$45</formula1>
    </dataValidation>
    <dataValidation type="whole" allowBlank="1" showInputMessage="1" showErrorMessage="1" errorTitle="Raten pro Jahr" error="Die Zahlen zwischen 1 und 12 sind zulässig!_x000a_" sqref="D10">
      <formula1>1</formula1>
      <formula2>12</formula2>
    </dataValidation>
  </dataValidations>
  <hyperlinks>
    <hyperlink ref="A2" r:id="rId3"/>
  </hyperlinks>
  <pageMargins left="0.78740157480314965" right="0.78740157480314965" top="0.98425196850393704" bottom="0.98425196850393704" header="0.51181102362204722" footer="0.51181102362204722"/>
  <pageSetup paperSize="9" scale="94" orientation="landscape" r:id="rId4"/>
  <headerFooter alignWithMargins="0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E128"/>
  <sheetViews>
    <sheetView workbookViewId="0">
      <selection activeCell="H8" sqref="H8"/>
    </sheetView>
  </sheetViews>
  <sheetFormatPr baseColWidth="10" defaultRowHeight="12.75"/>
  <cols>
    <col min="1" max="3" width="11.42578125" style="1"/>
  </cols>
  <sheetData>
    <row r="1" spans="1:5">
      <c r="B1" s="267" t="s">
        <v>58</v>
      </c>
      <c r="C1" s="268"/>
      <c r="D1" t="s">
        <v>32</v>
      </c>
      <c r="E1" s="81">
        <v>42116</v>
      </c>
    </row>
    <row r="2" spans="1:5" ht="12.75" customHeight="1">
      <c r="A2" s="34"/>
      <c r="B2" s="269" t="s">
        <v>59</v>
      </c>
      <c r="C2" s="269"/>
    </row>
    <row r="3" spans="1:5">
      <c r="A3" s="34"/>
      <c r="B3" s="269"/>
      <c r="C3" s="269"/>
    </row>
    <row r="4" spans="1:5">
      <c r="A4" s="34"/>
      <c r="B4" s="269"/>
      <c r="C4" s="269"/>
    </row>
    <row r="5" spans="1:5">
      <c r="A5" s="34"/>
      <c r="B5" s="269"/>
      <c r="C5" s="269"/>
    </row>
    <row r="6" spans="1:5">
      <c r="A6" s="34"/>
      <c r="B6" s="270" t="s">
        <v>58</v>
      </c>
      <c r="C6" s="270"/>
    </row>
    <row r="7" spans="1:5">
      <c r="A7" s="8" t="s">
        <v>2</v>
      </c>
      <c r="B7" s="36" t="s">
        <v>13</v>
      </c>
      <c r="C7" s="37" t="s">
        <v>9</v>
      </c>
    </row>
    <row r="8" spans="1:5">
      <c r="A8" s="212">
        <v>0</v>
      </c>
      <c r="B8" s="206">
        <v>100000</v>
      </c>
      <c r="C8" s="213">
        <v>100000</v>
      </c>
    </row>
    <row r="9" spans="1:5">
      <c r="A9" s="212">
        <v>1</v>
      </c>
      <c r="B9" s="206">
        <v>99624</v>
      </c>
      <c r="C9" s="213">
        <v>99687</v>
      </c>
    </row>
    <row r="10" spans="1:5">
      <c r="A10" s="212">
        <v>2</v>
      </c>
      <c r="B10" s="206">
        <v>99595</v>
      </c>
      <c r="C10" s="213">
        <v>99663</v>
      </c>
    </row>
    <row r="11" spans="1:5">
      <c r="A11" s="212">
        <v>3</v>
      </c>
      <c r="B11" s="206">
        <v>99576</v>
      </c>
      <c r="C11" s="213">
        <v>99646</v>
      </c>
    </row>
    <row r="12" spans="1:5">
      <c r="A12" s="212">
        <v>4</v>
      </c>
      <c r="B12" s="206">
        <v>99562</v>
      </c>
      <c r="C12" s="213">
        <v>99633</v>
      </c>
    </row>
    <row r="13" spans="1:5">
      <c r="A13" s="212">
        <v>5</v>
      </c>
      <c r="B13" s="206">
        <v>99550</v>
      </c>
      <c r="C13" s="213">
        <v>99622</v>
      </c>
    </row>
    <row r="14" spans="1:5">
      <c r="A14" s="212">
        <v>6</v>
      </c>
      <c r="B14" s="206">
        <v>99539</v>
      </c>
      <c r="C14" s="213">
        <v>99612</v>
      </c>
    </row>
    <row r="15" spans="1:5">
      <c r="A15" s="212">
        <v>7</v>
      </c>
      <c r="B15" s="206">
        <v>99530</v>
      </c>
      <c r="C15" s="213">
        <v>99604</v>
      </c>
    </row>
    <row r="16" spans="1:5">
      <c r="A16" s="212">
        <v>8</v>
      </c>
      <c r="B16" s="206">
        <v>99520</v>
      </c>
      <c r="C16" s="213">
        <v>99596</v>
      </c>
    </row>
    <row r="17" spans="1:3">
      <c r="A17" s="212">
        <v>9</v>
      </c>
      <c r="B17" s="206">
        <v>99511</v>
      </c>
      <c r="C17" s="213">
        <v>99589</v>
      </c>
    </row>
    <row r="18" spans="1:3">
      <c r="A18" s="212">
        <v>10</v>
      </c>
      <c r="B18" s="206">
        <v>99502</v>
      </c>
      <c r="C18" s="213">
        <v>99582</v>
      </c>
    </row>
    <row r="19" spans="1:3">
      <c r="A19" s="212">
        <v>11</v>
      </c>
      <c r="B19" s="206">
        <v>99493</v>
      </c>
      <c r="C19" s="213">
        <v>99574</v>
      </c>
    </row>
    <row r="20" spans="1:3">
      <c r="A20" s="212">
        <v>12</v>
      </c>
      <c r="B20" s="206">
        <v>99483</v>
      </c>
      <c r="C20" s="213">
        <v>99567</v>
      </c>
    </row>
    <row r="21" spans="1:3">
      <c r="A21" s="212">
        <v>13</v>
      </c>
      <c r="B21" s="206">
        <v>99473</v>
      </c>
      <c r="C21" s="213">
        <v>99559</v>
      </c>
    </row>
    <row r="22" spans="1:3">
      <c r="A22" s="212">
        <v>14</v>
      </c>
      <c r="B22" s="206">
        <v>99461</v>
      </c>
      <c r="C22" s="213">
        <v>99551</v>
      </c>
    </row>
    <row r="23" spans="1:3">
      <c r="A23" s="212">
        <v>15</v>
      </c>
      <c r="B23" s="206">
        <v>99448</v>
      </c>
      <c r="C23" s="213">
        <v>99542</v>
      </c>
    </row>
    <row r="24" spans="1:3">
      <c r="A24" s="212">
        <v>16</v>
      </c>
      <c r="B24" s="206">
        <v>99430</v>
      </c>
      <c r="C24" s="213">
        <v>99530</v>
      </c>
    </row>
    <row r="25" spans="1:3">
      <c r="A25" s="212">
        <v>17</v>
      </c>
      <c r="B25" s="206">
        <v>99406</v>
      </c>
      <c r="C25" s="213">
        <v>99517</v>
      </c>
    </row>
    <row r="26" spans="1:3">
      <c r="A26" s="212">
        <v>18</v>
      </c>
      <c r="B26" s="206">
        <v>99370</v>
      </c>
      <c r="C26" s="213">
        <v>99499</v>
      </c>
    </row>
    <row r="27" spans="1:3">
      <c r="A27" s="212">
        <v>19</v>
      </c>
      <c r="B27" s="206">
        <v>99326</v>
      </c>
      <c r="C27" s="213">
        <v>99479</v>
      </c>
    </row>
    <row r="28" spans="1:3">
      <c r="A28" s="212">
        <v>20</v>
      </c>
      <c r="B28" s="206">
        <v>99275</v>
      </c>
      <c r="C28" s="213">
        <v>99458</v>
      </c>
    </row>
    <row r="29" spans="1:3">
      <c r="A29" s="212">
        <v>21</v>
      </c>
      <c r="B29" s="206">
        <v>99221</v>
      </c>
      <c r="C29" s="213">
        <v>99436</v>
      </c>
    </row>
    <row r="30" spans="1:3">
      <c r="A30" s="212">
        <v>22</v>
      </c>
      <c r="B30" s="206">
        <v>99165</v>
      </c>
      <c r="C30" s="213">
        <v>99414</v>
      </c>
    </row>
    <row r="31" spans="1:3">
      <c r="A31" s="212">
        <v>23</v>
      </c>
      <c r="B31" s="206">
        <v>99110</v>
      </c>
      <c r="C31" s="213">
        <v>99393</v>
      </c>
    </row>
    <row r="32" spans="1:3">
      <c r="A32" s="212">
        <v>24</v>
      </c>
      <c r="B32" s="206">
        <v>99055</v>
      </c>
      <c r="C32" s="213">
        <v>99372</v>
      </c>
    </row>
    <row r="33" spans="1:3">
      <c r="A33" s="212">
        <v>25</v>
      </c>
      <c r="B33" s="206">
        <v>99000</v>
      </c>
      <c r="C33" s="213">
        <v>99351</v>
      </c>
    </row>
    <row r="34" spans="1:3">
      <c r="A34" s="212">
        <v>26</v>
      </c>
      <c r="B34" s="206">
        <v>98944</v>
      </c>
      <c r="C34" s="213">
        <v>99329</v>
      </c>
    </row>
    <row r="35" spans="1:3">
      <c r="A35" s="212">
        <v>27</v>
      </c>
      <c r="B35" s="206">
        <v>98887</v>
      </c>
      <c r="C35" s="213">
        <v>99307</v>
      </c>
    </row>
    <row r="36" spans="1:3">
      <c r="A36" s="212">
        <v>28</v>
      </c>
      <c r="B36" s="206">
        <v>98828</v>
      </c>
      <c r="C36" s="213">
        <v>99283</v>
      </c>
    </row>
    <row r="37" spans="1:3">
      <c r="A37" s="212">
        <v>29</v>
      </c>
      <c r="B37" s="206">
        <v>98767</v>
      </c>
      <c r="C37" s="213">
        <v>99257</v>
      </c>
    </row>
    <row r="38" spans="1:3">
      <c r="A38" s="212">
        <v>30</v>
      </c>
      <c r="B38" s="206">
        <v>98704</v>
      </c>
      <c r="C38" s="213">
        <v>99230</v>
      </c>
    </row>
    <row r="39" spans="1:3">
      <c r="A39" s="212">
        <v>31</v>
      </c>
      <c r="B39" s="206">
        <v>98638</v>
      </c>
      <c r="C39" s="213">
        <v>99202</v>
      </c>
    </row>
    <row r="40" spans="1:3">
      <c r="A40" s="212">
        <v>32</v>
      </c>
      <c r="B40" s="206">
        <v>98570</v>
      </c>
      <c r="C40" s="213">
        <v>99170</v>
      </c>
    </row>
    <row r="41" spans="1:3">
      <c r="A41" s="212">
        <v>33</v>
      </c>
      <c r="B41" s="206">
        <v>98499</v>
      </c>
      <c r="C41" s="213">
        <v>99137</v>
      </c>
    </row>
    <row r="42" spans="1:3">
      <c r="A42" s="212">
        <v>34</v>
      </c>
      <c r="B42" s="206">
        <v>98425</v>
      </c>
      <c r="C42" s="213">
        <v>99100</v>
      </c>
    </row>
    <row r="43" spans="1:3">
      <c r="A43" s="212">
        <v>35</v>
      </c>
      <c r="B43" s="206">
        <v>98347</v>
      </c>
      <c r="C43" s="213">
        <v>99061</v>
      </c>
    </row>
    <row r="44" spans="1:3">
      <c r="A44" s="212">
        <v>36</v>
      </c>
      <c r="B44" s="206">
        <v>98264</v>
      </c>
      <c r="C44" s="213">
        <v>99018</v>
      </c>
    </row>
    <row r="45" spans="1:3">
      <c r="A45" s="212">
        <v>37</v>
      </c>
      <c r="B45" s="206">
        <v>98176</v>
      </c>
      <c r="C45" s="213">
        <v>98971</v>
      </c>
    </row>
    <row r="46" spans="1:3">
      <c r="A46" s="212">
        <v>38</v>
      </c>
      <c r="B46" s="206">
        <v>98081</v>
      </c>
      <c r="C46" s="213">
        <v>98919</v>
      </c>
    </row>
    <row r="47" spans="1:3">
      <c r="A47" s="212">
        <v>39</v>
      </c>
      <c r="B47" s="206">
        <v>97978</v>
      </c>
      <c r="C47" s="213">
        <v>98862</v>
      </c>
    </row>
    <row r="48" spans="1:3">
      <c r="A48" s="212">
        <v>40</v>
      </c>
      <c r="B48" s="206">
        <v>97866</v>
      </c>
      <c r="C48" s="213">
        <v>98800</v>
      </c>
    </row>
    <row r="49" spans="1:3">
      <c r="A49" s="212">
        <v>41</v>
      </c>
      <c r="B49" s="206">
        <v>97742</v>
      </c>
      <c r="C49" s="213">
        <v>98731</v>
      </c>
    </row>
    <row r="50" spans="1:3">
      <c r="A50" s="212">
        <v>42</v>
      </c>
      <c r="B50" s="206">
        <v>97604</v>
      </c>
      <c r="C50" s="213">
        <v>98654</v>
      </c>
    </row>
    <row r="51" spans="1:3">
      <c r="A51" s="212">
        <v>43</v>
      </c>
      <c r="B51" s="206">
        <v>97452</v>
      </c>
      <c r="C51" s="213">
        <v>98568</v>
      </c>
    </row>
    <row r="52" spans="1:3">
      <c r="A52" s="212">
        <v>44</v>
      </c>
      <c r="B52" s="206">
        <v>97282</v>
      </c>
      <c r="C52" s="213">
        <v>98471</v>
      </c>
    </row>
    <row r="53" spans="1:3">
      <c r="A53" s="212">
        <v>45</v>
      </c>
      <c r="B53" s="206">
        <v>97092</v>
      </c>
      <c r="C53" s="213">
        <v>98363</v>
      </c>
    </row>
    <row r="54" spans="1:3">
      <c r="A54" s="212">
        <v>46</v>
      </c>
      <c r="B54" s="206">
        <v>96879</v>
      </c>
      <c r="C54" s="213">
        <v>98240</v>
      </c>
    </row>
    <row r="55" spans="1:3">
      <c r="A55" s="212">
        <v>47</v>
      </c>
      <c r="B55" s="206">
        <v>96640</v>
      </c>
      <c r="C55" s="213">
        <v>98103</v>
      </c>
    </row>
    <row r="56" spans="1:3">
      <c r="A56" s="212">
        <v>48</v>
      </c>
      <c r="B56" s="206">
        <v>96371</v>
      </c>
      <c r="C56" s="213">
        <v>97948</v>
      </c>
    </row>
    <row r="57" spans="1:3">
      <c r="A57" s="212">
        <v>49</v>
      </c>
      <c r="B57" s="206">
        <v>96069</v>
      </c>
      <c r="C57" s="213">
        <v>97775</v>
      </c>
    </row>
    <row r="58" spans="1:3">
      <c r="A58" s="212">
        <v>50</v>
      </c>
      <c r="B58" s="206">
        <v>95730</v>
      </c>
      <c r="C58" s="213">
        <v>97581</v>
      </c>
    </row>
    <row r="59" spans="1:3">
      <c r="A59" s="212">
        <v>51</v>
      </c>
      <c r="B59" s="206">
        <v>95351</v>
      </c>
      <c r="C59" s="213">
        <v>97366</v>
      </c>
    </row>
    <row r="60" spans="1:3">
      <c r="A60" s="212">
        <v>52</v>
      </c>
      <c r="B60" s="206">
        <v>94927</v>
      </c>
      <c r="C60" s="213">
        <v>97128</v>
      </c>
    </row>
    <row r="61" spans="1:3">
      <c r="A61" s="212">
        <v>53</v>
      </c>
      <c r="B61" s="206">
        <v>94454</v>
      </c>
      <c r="C61" s="213">
        <v>96865</v>
      </c>
    </row>
    <row r="62" spans="1:3">
      <c r="A62" s="212">
        <v>54</v>
      </c>
      <c r="B62" s="206">
        <v>93931</v>
      </c>
      <c r="C62" s="213">
        <v>96578</v>
      </c>
    </row>
    <row r="63" spans="1:3">
      <c r="A63" s="212">
        <v>55</v>
      </c>
      <c r="B63" s="206">
        <v>93355</v>
      </c>
      <c r="C63" s="213">
        <v>96266</v>
      </c>
    </row>
    <row r="64" spans="1:3">
      <c r="A64" s="212">
        <v>56</v>
      </c>
      <c r="B64" s="206">
        <v>92726</v>
      </c>
      <c r="C64" s="213">
        <v>95928</v>
      </c>
    </row>
    <row r="65" spans="1:3">
      <c r="A65" s="212">
        <v>57</v>
      </c>
      <c r="B65" s="206">
        <v>92041</v>
      </c>
      <c r="C65" s="213">
        <v>95564</v>
      </c>
    </row>
    <row r="66" spans="1:3">
      <c r="A66" s="212">
        <v>58</v>
      </c>
      <c r="B66" s="206">
        <v>91299</v>
      </c>
      <c r="C66" s="213">
        <v>95171</v>
      </c>
    </row>
    <row r="67" spans="1:3">
      <c r="A67" s="212">
        <v>59</v>
      </c>
      <c r="B67" s="206">
        <v>90498</v>
      </c>
      <c r="C67" s="213">
        <v>94748</v>
      </c>
    </row>
    <row r="68" spans="1:3">
      <c r="A68" s="212">
        <v>60</v>
      </c>
      <c r="B68" s="206">
        <v>89637</v>
      </c>
      <c r="C68" s="213">
        <v>94291</v>
      </c>
    </row>
    <row r="69" spans="1:3">
      <c r="A69" s="212">
        <v>61</v>
      </c>
      <c r="B69" s="206">
        <v>88711</v>
      </c>
      <c r="C69" s="213">
        <v>93796</v>
      </c>
    </row>
    <row r="70" spans="1:3">
      <c r="A70" s="212">
        <v>62</v>
      </c>
      <c r="B70" s="206">
        <v>87717</v>
      </c>
      <c r="C70" s="213">
        <v>93258</v>
      </c>
    </row>
    <row r="71" spans="1:3">
      <c r="A71" s="212">
        <v>63</v>
      </c>
      <c r="B71" s="206">
        <v>86651</v>
      </c>
      <c r="C71" s="213">
        <v>92675</v>
      </c>
    </row>
    <row r="72" spans="1:3">
      <c r="A72" s="212">
        <v>64</v>
      </c>
      <c r="B72" s="206">
        <v>85510</v>
      </c>
      <c r="C72" s="213">
        <v>92045</v>
      </c>
    </row>
    <row r="73" spans="1:3">
      <c r="A73" s="212">
        <v>65</v>
      </c>
      <c r="B73" s="206">
        <v>84292</v>
      </c>
      <c r="C73" s="213">
        <v>91364</v>
      </c>
    </row>
    <row r="74" spans="1:3">
      <c r="A74" s="212">
        <v>66</v>
      </c>
      <c r="B74" s="206">
        <v>82994</v>
      </c>
      <c r="C74" s="213">
        <v>90634</v>
      </c>
    </row>
    <row r="75" spans="1:3">
      <c r="A75" s="212">
        <v>67</v>
      </c>
      <c r="B75" s="206">
        <v>81615</v>
      </c>
      <c r="C75" s="213">
        <v>89854</v>
      </c>
    </row>
    <row r="76" spans="1:3">
      <c r="A76" s="212">
        <v>68</v>
      </c>
      <c r="B76" s="206">
        <v>80155</v>
      </c>
      <c r="C76" s="213">
        <v>89025</v>
      </c>
    </row>
    <row r="77" spans="1:3">
      <c r="A77" s="212">
        <v>69</v>
      </c>
      <c r="B77" s="206">
        <v>78611</v>
      </c>
      <c r="C77" s="213">
        <v>88142</v>
      </c>
    </row>
    <row r="78" spans="1:3">
      <c r="A78" s="212">
        <v>70</v>
      </c>
      <c r="B78" s="206">
        <v>76977</v>
      </c>
      <c r="C78" s="213">
        <v>87199</v>
      </c>
    </row>
    <row r="79" spans="1:3">
      <c r="A79" s="212">
        <v>71</v>
      </c>
      <c r="B79" s="206">
        <v>75245</v>
      </c>
      <c r="C79" s="213">
        <v>86185</v>
      </c>
    </row>
    <row r="80" spans="1:3">
      <c r="A80" s="212">
        <v>72</v>
      </c>
      <c r="B80" s="206">
        <v>73403</v>
      </c>
      <c r="C80" s="213">
        <v>85083</v>
      </c>
    </row>
    <row r="81" spans="1:3">
      <c r="A81" s="212">
        <v>73</v>
      </c>
      <c r="B81" s="206">
        <v>71434</v>
      </c>
      <c r="C81" s="213">
        <v>83873</v>
      </c>
    </row>
    <row r="82" spans="1:3">
      <c r="A82" s="212">
        <v>74</v>
      </c>
      <c r="B82" s="206">
        <v>69318</v>
      </c>
      <c r="C82" s="213">
        <v>82531</v>
      </c>
    </row>
    <row r="83" spans="1:3">
      <c r="A83" s="212">
        <v>75</v>
      </c>
      <c r="B83" s="206">
        <v>67034</v>
      </c>
      <c r="C83" s="213">
        <v>81031</v>
      </c>
    </row>
    <row r="84" spans="1:3">
      <c r="A84" s="212">
        <v>76</v>
      </c>
      <c r="B84" s="206">
        <v>64568</v>
      </c>
      <c r="C84" s="213">
        <v>79349</v>
      </c>
    </row>
    <row r="85" spans="1:3">
      <c r="A85" s="212">
        <v>77</v>
      </c>
      <c r="B85" s="206">
        <v>61906</v>
      </c>
      <c r="C85" s="213">
        <v>77460</v>
      </c>
    </row>
    <row r="86" spans="1:3">
      <c r="A86" s="212">
        <v>78</v>
      </c>
      <c r="B86" s="206">
        <v>59043</v>
      </c>
      <c r="C86" s="213">
        <v>75343</v>
      </c>
    </row>
    <row r="87" spans="1:3">
      <c r="A87" s="212">
        <v>79</v>
      </c>
      <c r="B87" s="206">
        <v>55984</v>
      </c>
      <c r="C87" s="213">
        <v>72980</v>
      </c>
    </row>
    <row r="88" spans="1:3">
      <c r="A88" s="212">
        <v>80</v>
      </c>
      <c r="B88" s="206">
        <v>52740</v>
      </c>
      <c r="C88" s="213">
        <v>70356</v>
      </c>
    </row>
    <row r="89" spans="1:3">
      <c r="A89" s="212">
        <v>81</v>
      </c>
      <c r="B89" s="206">
        <v>49330</v>
      </c>
      <c r="C89" s="213">
        <v>67458</v>
      </c>
    </row>
    <row r="90" spans="1:3">
      <c r="A90" s="212">
        <v>82</v>
      </c>
      <c r="B90" s="206">
        <v>45776</v>
      </c>
      <c r="C90" s="213">
        <v>64275</v>
      </c>
    </row>
    <row r="91" spans="1:3">
      <c r="A91" s="212">
        <v>83</v>
      </c>
      <c r="B91" s="206">
        <v>42105</v>
      </c>
      <c r="C91" s="213">
        <v>60800</v>
      </c>
    </row>
    <row r="92" spans="1:3">
      <c r="A92" s="212">
        <v>84</v>
      </c>
      <c r="B92" s="206">
        <v>38347</v>
      </c>
      <c r="C92" s="213">
        <v>57032</v>
      </c>
    </row>
    <row r="93" spans="1:3">
      <c r="A93" s="212">
        <v>85</v>
      </c>
      <c r="B93" s="206">
        <v>34537</v>
      </c>
      <c r="C93" s="213">
        <v>52978</v>
      </c>
    </row>
    <row r="94" spans="1:3">
      <c r="A94" s="206">
        <v>86</v>
      </c>
      <c r="B94" s="206">
        <v>30715</v>
      </c>
      <c r="C94" s="213">
        <v>48660</v>
      </c>
    </row>
    <row r="95" spans="1:3">
      <c r="A95" s="206">
        <v>87</v>
      </c>
      <c r="B95" s="206">
        <v>26928</v>
      </c>
      <c r="C95" s="213">
        <v>44120</v>
      </c>
    </row>
    <row r="96" spans="1:3">
      <c r="A96" s="206">
        <v>88</v>
      </c>
      <c r="B96" s="206">
        <v>23232</v>
      </c>
      <c r="C96" s="213">
        <v>39419</v>
      </c>
    </row>
    <row r="97" spans="1:3">
      <c r="A97" s="206">
        <v>89</v>
      </c>
      <c r="B97" s="206">
        <v>19686</v>
      </c>
      <c r="C97" s="213">
        <v>34643</v>
      </c>
    </row>
    <row r="98" spans="1:3">
      <c r="A98" s="206">
        <v>90</v>
      </c>
      <c r="B98" s="206">
        <v>16352</v>
      </c>
      <c r="C98" s="213">
        <v>29894</v>
      </c>
    </row>
    <row r="99" spans="1:3">
      <c r="A99" s="206">
        <v>91</v>
      </c>
      <c r="B99" s="206">
        <v>13287</v>
      </c>
      <c r="C99" s="213">
        <v>25284</v>
      </c>
    </row>
    <row r="100" spans="1:3">
      <c r="A100" s="206">
        <v>92</v>
      </c>
      <c r="B100" s="206">
        <v>10539</v>
      </c>
      <c r="C100" s="213">
        <v>20927</v>
      </c>
    </row>
    <row r="101" spans="1:3">
      <c r="A101" s="206">
        <v>93</v>
      </c>
      <c r="B101" s="206">
        <v>8145</v>
      </c>
      <c r="C101" s="213">
        <v>16922</v>
      </c>
    </row>
    <row r="102" spans="1:3">
      <c r="A102" s="206">
        <v>94</v>
      </c>
      <c r="B102" s="206">
        <v>6123</v>
      </c>
      <c r="C102" s="213">
        <v>13346</v>
      </c>
    </row>
    <row r="103" spans="1:3">
      <c r="A103" s="206">
        <v>95</v>
      </c>
      <c r="B103" s="206">
        <v>4471</v>
      </c>
      <c r="C103" s="213">
        <v>10253</v>
      </c>
    </row>
    <row r="104" spans="1:3">
      <c r="A104" s="206">
        <v>96</v>
      </c>
      <c r="B104" s="206">
        <v>3169</v>
      </c>
      <c r="C104" s="213">
        <v>7660</v>
      </c>
    </row>
    <row r="105" spans="1:3">
      <c r="A105" s="206">
        <v>97</v>
      </c>
      <c r="B105" s="206">
        <v>2180</v>
      </c>
      <c r="C105" s="213">
        <v>5559</v>
      </c>
    </row>
    <row r="106" spans="1:3">
      <c r="A106" s="206">
        <v>98</v>
      </c>
      <c r="B106" s="206">
        <v>1456</v>
      </c>
      <c r="C106" s="213">
        <v>3915</v>
      </c>
    </row>
    <row r="107" spans="1:3">
      <c r="A107" s="206">
        <v>99</v>
      </c>
      <c r="B107" s="206">
        <v>945</v>
      </c>
      <c r="C107" s="213">
        <v>2672</v>
      </c>
    </row>
    <row r="108" spans="1:3">
      <c r="A108" s="206">
        <v>100</v>
      </c>
      <c r="B108" s="206">
        <v>594</v>
      </c>
      <c r="C108" s="213">
        <v>1762</v>
      </c>
    </row>
    <row r="109" spans="1:3">
      <c r="A109" s="206">
        <v>101</v>
      </c>
      <c r="B109" s="206">
        <v>361</v>
      </c>
      <c r="C109" s="213">
        <v>1124</v>
      </c>
    </row>
    <row r="110" spans="1:3">
      <c r="A110" s="212">
        <v>102</v>
      </c>
      <c r="B110" s="206">
        <v>212</v>
      </c>
      <c r="C110" s="213">
        <v>693</v>
      </c>
    </row>
    <row r="111" spans="1:3">
      <c r="A111" s="212">
        <v>103</v>
      </c>
      <c r="B111" s="206">
        <v>120</v>
      </c>
      <c r="C111" s="213">
        <v>413</v>
      </c>
    </row>
    <row r="112" spans="1:3">
      <c r="A112" s="212">
        <v>104</v>
      </c>
      <c r="B112" s="206">
        <v>66</v>
      </c>
      <c r="C112" s="213">
        <v>238</v>
      </c>
    </row>
    <row r="113" spans="1:3">
      <c r="A113" s="212">
        <v>105</v>
      </c>
      <c r="B113" s="206">
        <v>35</v>
      </c>
      <c r="C113" s="213">
        <v>133</v>
      </c>
    </row>
    <row r="114" spans="1:3">
      <c r="A114" s="212">
        <v>106</v>
      </c>
      <c r="B114" s="206">
        <v>18</v>
      </c>
      <c r="C114" s="213">
        <v>72</v>
      </c>
    </row>
    <row r="115" spans="1:3">
      <c r="A115" s="212">
        <v>107</v>
      </c>
      <c r="B115" s="206">
        <v>9</v>
      </c>
      <c r="C115" s="213">
        <v>38</v>
      </c>
    </row>
    <row r="116" spans="1:3">
      <c r="A116" s="212">
        <v>108</v>
      </c>
      <c r="B116" s="206">
        <v>4</v>
      </c>
      <c r="C116" s="213">
        <v>19</v>
      </c>
    </row>
    <row r="117" spans="1:3">
      <c r="A117" s="212">
        <v>109</v>
      </c>
      <c r="B117" s="206">
        <v>2</v>
      </c>
      <c r="C117" s="213">
        <v>9</v>
      </c>
    </row>
    <row r="118" spans="1:3">
      <c r="A118" s="212">
        <v>110</v>
      </c>
      <c r="B118" s="206">
        <v>1</v>
      </c>
      <c r="C118" s="213">
        <v>5</v>
      </c>
    </row>
    <row r="119" spans="1:3">
      <c r="A119" s="212">
        <v>111</v>
      </c>
      <c r="B119" s="206">
        <v>0</v>
      </c>
      <c r="C119" s="213">
        <v>2</v>
      </c>
    </row>
    <row r="120" spans="1:3">
      <c r="A120" s="212">
        <v>112</v>
      </c>
      <c r="B120" s="206">
        <v>0</v>
      </c>
      <c r="C120" s="213">
        <v>1</v>
      </c>
    </row>
    <row r="121" spans="1:3">
      <c r="A121" s="214">
        <v>113</v>
      </c>
      <c r="B121" s="207">
        <v>0</v>
      </c>
      <c r="C121" s="215">
        <v>0</v>
      </c>
    </row>
    <row r="122" spans="1:3">
      <c r="A122" s="13">
        <v>114</v>
      </c>
      <c r="B122" s="38">
        <v>0</v>
      </c>
      <c r="C122" s="39">
        <v>0</v>
      </c>
    </row>
    <row r="123" spans="1:3">
      <c r="A123" s="13">
        <v>115</v>
      </c>
      <c r="B123" s="38">
        <v>0</v>
      </c>
      <c r="C123" s="39">
        <v>0</v>
      </c>
    </row>
    <row r="124" spans="1:3">
      <c r="A124" s="13">
        <v>116</v>
      </c>
      <c r="B124" s="38">
        <v>0</v>
      </c>
      <c r="C124" s="39">
        <v>0</v>
      </c>
    </row>
    <row r="125" spans="1:3">
      <c r="A125" s="13">
        <v>117</v>
      </c>
      <c r="B125" s="38">
        <v>0</v>
      </c>
      <c r="C125" s="39">
        <v>0</v>
      </c>
    </row>
    <row r="126" spans="1:3">
      <c r="A126" s="13">
        <v>118</v>
      </c>
      <c r="B126" s="38">
        <v>0</v>
      </c>
      <c r="C126" s="39">
        <v>0</v>
      </c>
    </row>
    <row r="127" spans="1:3">
      <c r="A127" s="13">
        <v>119</v>
      </c>
      <c r="B127" s="38">
        <v>0</v>
      </c>
      <c r="C127" s="39">
        <v>0</v>
      </c>
    </row>
    <row r="128" spans="1:3">
      <c r="A128" s="13">
        <v>120</v>
      </c>
      <c r="B128" s="38">
        <v>0</v>
      </c>
      <c r="C128" s="39">
        <v>0</v>
      </c>
    </row>
  </sheetData>
  <customSheetViews>
    <customSheetView guid="{AAA317AB-9C4F-4A7B-BD58-62DAAE088BDA}">
      <selection activeCell="H14" sqref="H14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AC77A39F-ABA0-4848-B5DA-4147A1099D4C}">
      <selection activeCell="H14" sqref="H14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</customSheetViews>
  <mergeCells count="3">
    <mergeCell ref="B1:C1"/>
    <mergeCell ref="B2:C5"/>
    <mergeCell ref="B6:C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AB233"/>
  <sheetViews>
    <sheetView topLeftCell="D1" workbookViewId="0">
      <selection activeCell="M1" sqref="M1:M65536"/>
    </sheetView>
  </sheetViews>
  <sheetFormatPr baseColWidth="10" defaultRowHeight="12.75"/>
  <cols>
    <col min="1" max="1" width="10" style="2" bestFit="1" customWidth="1"/>
    <col min="2" max="2" width="6.140625" style="2" bestFit="1" customWidth="1"/>
    <col min="3" max="3" width="5.7109375" style="3" bestFit="1" customWidth="1"/>
    <col min="4" max="4" width="5.28515625" style="2" bestFit="1" customWidth="1"/>
    <col min="5" max="5" width="7" style="2" bestFit="1" customWidth="1"/>
    <col min="6" max="6" width="6.5703125" style="4" bestFit="1" customWidth="1"/>
    <col min="7" max="7" width="5" style="2" customWidth="1"/>
    <col min="8" max="8" width="6.140625" style="2" bestFit="1" customWidth="1"/>
    <col min="9" max="9" width="5.7109375" style="3" bestFit="1" customWidth="1"/>
    <col min="10" max="10" width="5.28515625" style="2" bestFit="1" customWidth="1"/>
    <col min="11" max="11" width="7" style="2" bestFit="1" customWidth="1"/>
    <col min="12" max="12" width="6.5703125" style="4" bestFit="1" customWidth="1"/>
    <col min="13" max="13" width="6.5703125" style="4" customWidth="1"/>
    <col min="14" max="14" width="7.28515625" style="2" customWidth="1"/>
    <col min="15" max="15" width="6.42578125" style="2" customWidth="1"/>
    <col min="16" max="17" width="11.42578125" style="2"/>
    <col min="18" max="19" width="11.42578125" style="5"/>
    <col min="20" max="28" width="11.42578125" style="6"/>
    <col min="29" max="16384" width="11.42578125" style="2"/>
  </cols>
  <sheetData>
    <row r="1" spans="1:21">
      <c r="A1" s="2" t="s">
        <v>6</v>
      </c>
      <c r="B1" s="2">
        <f>'2 Männer'!D5</f>
        <v>50</v>
      </c>
    </row>
    <row r="2" spans="1:21">
      <c r="A2" s="2" t="s">
        <v>7</v>
      </c>
      <c r="B2" s="2">
        <f>'2 Männer'!D6</f>
        <v>50</v>
      </c>
    </row>
    <row r="3" spans="1:21">
      <c r="A3" s="2" t="s">
        <v>14</v>
      </c>
      <c r="B3" s="2">
        <f>B1-B2</f>
        <v>0</v>
      </c>
    </row>
    <row r="5" spans="1:21">
      <c r="A5" s="2" t="s">
        <v>3</v>
      </c>
      <c r="B5" s="2">
        <f>'2 Männer'!D8</f>
        <v>2</v>
      </c>
    </row>
    <row r="10" spans="1:21" ht="13.5" thickBot="1"/>
    <row r="11" spans="1:21" ht="13.5" thickBot="1">
      <c r="B11" s="271" t="s">
        <v>1</v>
      </c>
      <c r="C11" s="271"/>
      <c r="D11" s="271"/>
      <c r="E11" s="271"/>
      <c r="F11" s="271"/>
      <c r="H11" s="272" t="s">
        <v>1</v>
      </c>
      <c r="I11" s="273"/>
      <c r="J11" s="273"/>
      <c r="K11" s="273"/>
      <c r="L11" s="274"/>
      <c r="M11" s="35"/>
    </row>
    <row r="12" spans="1:21">
      <c r="A12" s="8" t="s">
        <v>2</v>
      </c>
      <c r="B12" s="8" t="s">
        <v>13</v>
      </c>
      <c r="C12" s="8" t="s">
        <v>8</v>
      </c>
      <c r="D12" s="8" t="s">
        <v>11</v>
      </c>
      <c r="E12" s="8"/>
      <c r="F12" s="9" t="s">
        <v>12</v>
      </c>
      <c r="G12" s="8"/>
      <c r="H12" s="32" t="s">
        <v>13</v>
      </c>
      <c r="I12" s="32" t="s">
        <v>8</v>
      </c>
      <c r="J12" s="32" t="s">
        <v>11</v>
      </c>
      <c r="K12" s="32"/>
      <c r="L12" s="33" t="s">
        <v>12</v>
      </c>
      <c r="M12" s="33"/>
      <c r="N12" s="12" t="s">
        <v>2</v>
      </c>
      <c r="O12" s="12"/>
      <c r="P12" s="12" t="s">
        <v>1</v>
      </c>
      <c r="Q12" s="12" t="s">
        <v>1</v>
      </c>
    </row>
    <row r="13" spans="1:21">
      <c r="A13" s="13"/>
      <c r="B13" s="14"/>
      <c r="C13" s="15"/>
      <c r="D13" s="14"/>
      <c r="E13" s="14"/>
      <c r="F13" s="16"/>
      <c r="G13" s="5"/>
      <c r="H13" s="14"/>
      <c r="I13" s="15"/>
      <c r="J13" s="14"/>
      <c r="K13" s="14"/>
      <c r="L13" s="16"/>
      <c r="M13" s="16"/>
      <c r="N13" s="20"/>
      <c r="O13" s="20"/>
      <c r="P13" s="20"/>
      <c r="Q13" s="20"/>
    </row>
    <row r="14" spans="1:21">
      <c r="A14" s="21">
        <v>0</v>
      </c>
      <c r="B14" s="22">
        <f>Absterbeordnung!B8</f>
        <v>100000</v>
      </c>
      <c r="C14" s="15"/>
      <c r="D14" s="22"/>
      <c r="E14" s="22"/>
      <c r="F14" s="16"/>
      <c r="G14" s="23"/>
      <c r="H14" s="14">
        <f>B14</f>
        <v>100000</v>
      </c>
      <c r="I14" s="15"/>
      <c r="J14" s="22"/>
      <c r="K14" s="22"/>
      <c r="L14" s="16"/>
      <c r="M14" s="16"/>
      <c r="N14" s="6">
        <v>0</v>
      </c>
      <c r="O14" s="6">
        <f t="shared" ref="O14:O45" si="0">N14+$B$3</f>
        <v>0</v>
      </c>
      <c r="P14" s="6">
        <f>B14</f>
        <v>100000</v>
      </c>
      <c r="Q14" s="6">
        <f>B14</f>
        <v>100000</v>
      </c>
      <c r="R14" s="5">
        <f>LOOKUP(N14,$O$14:$O$136,$Q$14:$Q$136)</f>
        <v>100000</v>
      </c>
      <c r="T14" s="20">
        <f>SUM(S14:$S$136)</f>
        <v>367250884235.60266</v>
      </c>
    </row>
    <row r="15" spans="1:21">
      <c r="A15" s="21">
        <v>1</v>
      </c>
      <c r="B15" s="22">
        <f>Absterbeordnung!B9</f>
        <v>99624</v>
      </c>
      <c r="C15" s="15">
        <f t="shared" ref="C15:C46" si="1">1/(((1+($B$5/100))^A15))</f>
        <v>0.98039215686274506</v>
      </c>
      <c r="D15" s="14">
        <f t="shared" ref="D15:D46" si="2">B15*C15</f>
        <v>97670.588235294112</v>
      </c>
      <c r="E15" s="14">
        <f>SUM(D15:$D$127)</f>
        <v>3862302.3998623998</v>
      </c>
      <c r="F15" s="16">
        <f t="shared" ref="F15:F46" si="3">E15/D15</f>
        <v>39.544170559901708</v>
      </c>
      <c r="G15" s="5"/>
      <c r="H15" s="14">
        <f t="shared" ref="H15:H78" si="4">B15</f>
        <v>99624</v>
      </c>
      <c r="I15" s="15">
        <f t="shared" ref="I15:I46" si="5">1/(((1+($B$5/100))^A15))</f>
        <v>0.98039215686274506</v>
      </c>
      <c r="J15" s="14">
        <f t="shared" ref="J15:J46" si="6">H15*I15</f>
        <v>97670.588235294112</v>
      </c>
      <c r="K15" s="14">
        <f>SUM($J15:J$127)</f>
        <v>3862302.3998623998</v>
      </c>
      <c r="L15" s="16">
        <f t="shared" ref="L15:L46" si="7">K15/J15</f>
        <v>39.544170559901708</v>
      </c>
      <c r="M15" s="16"/>
      <c r="N15" s="6">
        <v>1</v>
      </c>
      <c r="O15" s="6">
        <f t="shared" si="0"/>
        <v>1</v>
      </c>
      <c r="P15" s="6">
        <f t="shared" ref="P15:P78" si="8">B15</f>
        <v>99624</v>
      </c>
      <c r="Q15" s="6">
        <f t="shared" ref="Q15:Q78" si="9">B15</f>
        <v>99624</v>
      </c>
      <c r="R15" s="5">
        <f t="shared" ref="R15:R78" si="10">LOOKUP(N15,$O$14:$O$136,$Q$14:$Q$136)</f>
        <v>99624</v>
      </c>
      <c r="S15" s="5">
        <f t="shared" ref="S15:S46" si="11">P15*R15*I15</f>
        <v>9730334682.3529415</v>
      </c>
      <c r="T15" s="20">
        <f>SUM(S15:$S$136)</f>
        <v>367250884235.60266</v>
      </c>
      <c r="U15" s="6">
        <f t="shared" ref="U15:U46" si="12">T15/S15</f>
        <v>37.742883079001743</v>
      </c>
    </row>
    <row r="16" spans="1:21">
      <c r="A16" s="21">
        <v>2</v>
      </c>
      <c r="B16" s="22">
        <f>Absterbeordnung!B10</f>
        <v>99595</v>
      </c>
      <c r="C16" s="15">
        <f t="shared" si="1"/>
        <v>0.96116878123798544</v>
      </c>
      <c r="D16" s="14">
        <f t="shared" si="2"/>
        <v>95727.604767397163</v>
      </c>
      <c r="E16" s="14">
        <f>SUM(D16:$D$127)</f>
        <v>3764631.8116271053</v>
      </c>
      <c r="F16" s="16">
        <f t="shared" si="3"/>
        <v>39.326501700053619</v>
      </c>
      <c r="G16" s="5"/>
      <c r="H16" s="14">
        <f t="shared" si="4"/>
        <v>99595</v>
      </c>
      <c r="I16" s="15">
        <f t="shared" si="5"/>
        <v>0.96116878123798544</v>
      </c>
      <c r="J16" s="14">
        <f t="shared" si="6"/>
        <v>95727.604767397163</v>
      </c>
      <c r="K16" s="14">
        <f>SUM($J16:J$127)</f>
        <v>3764631.8116271053</v>
      </c>
      <c r="L16" s="16">
        <f t="shared" si="7"/>
        <v>39.326501700053619</v>
      </c>
      <c r="M16" s="16"/>
      <c r="N16" s="6">
        <v>2</v>
      </c>
      <c r="O16" s="6">
        <f t="shared" si="0"/>
        <v>2</v>
      </c>
      <c r="P16" s="6">
        <f t="shared" si="8"/>
        <v>99595</v>
      </c>
      <c r="Q16" s="6">
        <f t="shared" si="9"/>
        <v>99595</v>
      </c>
      <c r="R16" s="5">
        <f t="shared" si="10"/>
        <v>99595</v>
      </c>
      <c r="S16" s="5">
        <f t="shared" si="11"/>
        <v>9533990796.8089199</v>
      </c>
      <c r="T16" s="20">
        <f>SUM(S16:$S$136)</f>
        <v>357520549553.24969</v>
      </c>
      <c r="U16" s="6">
        <f t="shared" si="12"/>
        <v>37.499569400980945</v>
      </c>
    </row>
    <row r="17" spans="1:21">
      <c r="A17" s="21">
        <v>3</v>
      </c>
      <c r="B17" s="22">
        <f>Absterbeordnung!B11</f>
        <v>99576</v>
      </c>
      <c r="C17" s="15">
        <f t="shared" si="1"/>
        <v>0.94232233454704462</v>
      </c>
      <c r="D17" s="14">
        <f t="shared" si="2"/>
        <v>93832.688784856509</v>
      </c>
      <c r="E17" s="14">
        <f>SUM(D17:$D$127)</f>
        <v>3668904.2068597083</v>
      </c>
      <c r="F17" s="16">
        <f t="shared" si="3"/>
        <v>39.100491037530901</v>
      </c>
      <c r="G17" s="5"/>
      <c r="H17" s="14">
        <f t="shared" si="4"/>
        <v>99576</v>
      </c>
      <c r="I17" s="15">
        <f t="shared" si="5"/>
        <v>0.94232233454704462</v>
      </c>
      <c r="J17" s="14">
        <f t="shared" si="6"/>
        <v>93832.688784856509</v>
      </c>
      <c r="K17" s="14">
        <f>SUM($J17:J$127)</f>
        <v>3668904.2068597083</v>
      </c>
      <c r="L17" s="16">
        <f t="shared" si="7"/>
        <v>39.100491037530901</v>
      </c>
      <c r="M17" s="16"/>
      <c r="N17" s="6">
        <v>3</v>
      </c>
      <c r="O17" s="6">
        <f t="shared" si="0"/>
        <v>3</v>
      </c>
      <c r="P17" s="6">
        <f t="shared" si="8"/>
        <v>99576</v>
      </c>
      <c r="Q17" s="6">
        <f t="shared" si="9"/>
        <v>99576</v>
      </c>
      <c r="R17" s="5">
        <f t="shared" si="10"/>
        <v>99576</v>
      </c>
      <c r="S17" s="5">
        <f t="shared" si="11"/>
        <v>9343483818.4408722</v>
      </c>
      <c r="T17" s="20">
        <f>SUM(S17:$S$136)</f>
        <v>347986558756.4408</v>
      </c>
      <c r="U17" s="6">
        <f t="shared" si="12"/>
        <v>37.243769617242037</v>
      </c>
    </row>
    <row r="18" spans="1:21">
      <c r="A18" s="21">
        <v>4</v>
      </c>
      <c r="B18" s="22">
        <f>Absterbeordnung!B12</f>
        <v>99562</v>
      </c>
      <c r="C18" s="15">
        <f t="shared" si="1"/>
        <v>0.9238454260265142</v>
      </c>
      <c r="D18" s="14">
        <f t="shared" si="2"/>
        <v>91979.898306051808</v>
      </c>
      <c r="E18" s="14">
        <f>SUM(D18:$D$127)</f>
        <v>3575071.5180748519</v>
      </c>
      <c r="F18" s="16">
        <f t="shared" si="3"/>
        <v>38.867965543723919</v>
      </c>
      <c r="G18" s="5"/>
      <c r="H18" s="14">
        <f t="shared" si="4"/>
        <v>99562</v>
      </c>
      <c r="I18" s="15">
        <f t="shared" si="5"/>
        <v>0.9238454260265142</v>
      </c>
      <c r="J18" s="14">
        <f t="shared" si="6"/>
        <v>91979.898306051808</v>
      </c>
      <c r="K18" s="14">
        <f>SUM($J18:J$127)</f>
        <v>3575071.5180748519</v>
      </c>
      <c r="L18" s="16">
        <f t="shared" si="7"/>
        <v>38.867965543723919</v>
      </c>
      <c r="M18" s="16"/>
      <c r="N18" s="6">
        <v>4</v>
      </c>
      <c r="O18" s="6">
        <f t="shared" si="0"/>
        <v>4</v>
      </c>
      <c r="P18" s="6">
        <f t="shared" si="8"/>
        <v>99562</v>
      </c>
      <c r="Q18" s="6">
        <f t="shared" si="9"/>
        <v>99562</v>
      </c>
      <c r="R18" s="5">
        <f t="shared" si="10"/>
        <v>99562</v>
      </c>
      <c r="S18" s="5">
        <f t="shared" si="11"/>
        <v>9157702635.147131</v>
      </c>
      <c r="T18" s="20">
        <f>SUM(S18:$S$136)</f>
        <v>338643074937.99982</v>
      </c>
      <c r="U18" s="6">
        <f t="shared" si="12"/>
        <v>36.979042498966123</v>
      </c>
    </row>
    <row r="19" spans="1:21">
      <c r="A19" s="21">
        <v>5</v>
      </c>
      <c r="B19" s="22">
        <f>Absterbeordnung!B13</f>
        <v>99550</v>
      </c>
      <c r="C19" s="15">
        <f t="shared" si="1"/>
        <v>0.90573080982991594</v>
      </c>
      <c r="D19" s="14">
        <f t="shared" si="2"/>
        <v>90165.502118568125</v>
      </c>
      <c r="E19" s="14">
        <f>SUM(D19:$D$127)</f>
        <v>3483091.6197688002</v>
      </c>
      <c r="F19" s="16">
        <f t="shared" si="3"/>
        <v>38.629980845540189</v>
      </c>
      <c r="G19" s="5"/>
      <c r="H19" s="14">
        <f t="shared" si="4"/>
        <v>99550</v>
      </c>
      <c r="I19" s="15">
        <f t="shared" si="5"/>
        <v>0.90573080982991594</v>
      </c>
      <c r="J19" s="14">
        <f t="shared" si="6"/>
        <v>90165.502118568125</v>
      </c>
      <c r="K19" s="14">
        <f>SUM($J19:J$127)</f>
        <v>3483091.6197688002</v>
      </c>
      <c r="L19" s="16">
        <f t="shared" si="7"/>
        <v>38.629980845540189</v>
      </c>
      <c r="M19" s="16"/>
      <c r="N19" s="6">
        <v>5</v>
      </c>
      <c r="O19" s="6">
        <f t="shared" si="0"/>
        <v>5</v>
      </c>
      <c r="P19" s="6">
        <f t="shared" si="8"/>
        <v>99550</v>
      </c>
      <c r="Q19" s="6">
        <f t="shared" si="9"/>
        <v>99550</v>
      </c>
      <c r="R19" s="5">
        <f t="shared" si="10"/>
        <v>99550</v>
      </c>
      <c r="S19" s="5">
        <f t="shared" si="11"/>
        <v>8975975735.9034576</v>
      </c>
      <c r="T19" s="20">
        <f>SUM(S19:$S$136)</f>
        <v>329485372302.85272</v>
      </c>
      <c r="U19" s="6">
        <f t="shared" si="12"/>
        <v>36.707471365472564</v>
      </c>
    </row>
    <row r="20" spans="1:21">
      <c r="A20" s="21">
        <v>6</v>
      </c>
      <c r="B20" s="22">
        <f>Absterbeordnung!B14</f>
        <v>99539</v>
      </c>
      <c r="C20" s="15">
        <f t="shared" si="1"/>
        <v>0.88797138218619198</v>
      </c>
      <c r="D20" s="14">
        <f t="shared" si="2"/>
        <v>88387.783411431359</v>
      </c>
      <c r="E20" s="14">
        <f>SUM(D20:$D$127)</f>
        <v>3392926.1176502323</v>
      </c>
      <c r="F20" s="16">
        <f t="shared" si="3"/>
        <v>38.386822100252132</v>
      </c>
      <c r="G20" s="5"/>
      <c r="H20" s="14">
        <f t="shared" si="4"/>
        <v>99539</v>
      </c>
      <c r="I20" s="15">
        <f t="shared" si="5"/>
        <v>0.88797138218619198</v>
      </c>
      <c r="J20" s="14">
        <f t="shared" si="6"/>
        <v>88387.783411431359</v>
      </c>
      <c r="K20" s="14">
        <f>SUM($J20:J$127)</f>
        <v>3392926.1176502323</v>
      </c>
      <c r="L20" s="16">
        <f t="shared" si="7"/>
        <v>38.386822100252132</v>
      </c>
      <c r="M20" s="16"/>
      <c r="N20" s="6">
        <v>6</v>
      </c>
      <c r="O20" s="6">
        <f t="shared" si="0"/>
        <v>6</v>
      </c>
      <c r="P20" s="6">
        <f t="shared" si="8"/>
        <v>99539</v>
      </c>
      <c r="Q20" s="6">
        <f t="shared" si="9"/>
        <v>99539</v>
      </c>
      <c r="R20" s="5">
        <f t="shared" si="10"/>
        <v>99539</v>
      </c>
      <c r="S20" s="5">
        <f t="shared" si="11"/>
        <v>8798031572.9904671</v>
      </c>
      <c r="T20" s="20">
        <f>SUM(S20:$S$136)</f>
        <v>320509396566.94916</v>
      </c>
      <c r="U20" s="6">
        <f t="shared" si="12"/>
        <v>36.42967110403395</v>
      </c>
    </row>
    <row r="21" spans="1:21">
      <c r="A21" s="21">
        <v>7</v>
      </c>
      <c r="B21" s="22">
        <f>Absterbeordnung!B15</f>
        <v>99530</v>
      </c>
      <c r="C21" s="15">
        <f t="shared" si="1"/>
        <v>0.87056017861391388</v>
      </c>
      <c r="D21" s="14">
        <f t="shared" si="2"/>
        <v>86646.854577442849</v>
      </c>
      <c r="E21" s="14">
        <f>SUM(D21:$D$127)</f>
        <v>3304538.3342388007</v>
      </c>
      <c r="F21" s="16">
        <f t="shared" si="3"/>
        <v>38.138006859617562</v>
      </c>
      <c r="G21" s="5"/>
      <c r="H21" s="14">
        <f t="shared" si="4"/>
        <v>99530</v>
      </c>
      <c r="I21" s="15">
        <f t="shared" si="5"/>
        <v>0.87056017861391388</v>
      </c>
      <c r="J21" s="14">
        <f t="shared" si="6"/>
        <v>86646.854577442849</v>
      </c>
      <c r="K21" s="14">
        <f>SUM($J21:J$127)</f>
        <v>3304538.3342388007</v>
      </c>
      <c r="L21" s="16">
        <f t="shared" si="7"/>
        <v>38.138006859617562</v>
      </c>
      <c r="M21" s="16"/>
      <c r="N21" s="6">
        <v>7</v>
      </c>
      <c r="O21" s="6">
        <f t="shared" si="0"/>
        <v>7</v>
      </c>
      <c r="P21" s="6">
        <f t="shared" si="8"/>
        <v>99530</v>
      </c>
      <c r="Q21" s="6">
        <f t="shared" si="9"/>
        <v>99530</v>
      </c>
      <c r="R21" s="5">
        <f t="shared" si="10"/>
        <v>99530</v>
      </c>
      <c r="S21" s="5">
        <f t="shared" si="11"/>
        <v>8623961436.092886</v>
      </c>
      <c r="T21" s="20">
        <f>SUM(S21:$S$136)</f>
        <v>311711364993.95868</v>
      </c>
      <c r="U21" s="6">
        <f t="shared" si="12"/>
        <v>36.144800426563656</v>
      </c>
    </row>
    <row r="22" spans="1:21">
      <c r="A22" s="21">
        <v>8</v>
      </c>
      <c r="B22" s="22">
        <f>Absterbeordnung!B16</f>
        <v>99520</v>
      </c>
      <c r="C22" s="15">
        <f t="shared" si="1"/>
        <v>0.85349037119011162</v>
      </c>
      <c r="D22" s="14">
        <f t="shared" si="2"/>
        <v>84939.361740839915</v>
      </c>
      <c r="E22" s="14">
        <f>SUM(D22:$D$127)</f>
        <v>3217891.4796613581</v>
      </c>
      <c r="F22" s="16">
        <f t="shared" si="3"/>
        <v>37.884573343975994</v>
      </c>
      <c r="G22" s="5"/>
      <c r="H22" s="14">
        <f t="shared" si="4"/>
        <v>99520</v>
      </c>
      <c r="I22" s="15">
        <f t="shared" si="5"/>
        <v>0.85349037119011162</v>
      </c>
      <c r="J22" s="14">
        <f t="shared" si="6"/>
        <v>84939.361740839915</v>
      </c>
      <c r="K22" s="14">
        <f>SUM($J22:J$127)</f>
        <v>3217891.4796613581</v>
      </c>
      <c r="L22" s="16">
        <f t="shared" si="7"/>
        <v>37.884573343975994</v>
      </c>
      <c r="M22" s="16"/>
      <c r="N22" s="6">
        <v>8</v>
      </c>
      <c r="O22" s="6">
        <f t="shared" si="0"/>
        <v>8</v>
      </c>
      <c r="P22" s="6">
        <f t="shared" si="8"/>
        <v>99520</v>
      </c>
      <c r="Q22" s="6">
        <f t="shared" si="9"/>
        <v>99520</v>
      </c>
      <c r="R22" s="5">
        <f t="shared" si="10"/>
        <v>99520</v>
      </c>
      <c r="S22" s="5">
        <f t="shared" si="11"/>
        <v>8453165280.4483881</v>
      </c>
      <c r="T22" s="20">
        <f>SUM(S22:$S$136)</f>
        <v>303087403557.86578</v>
      </c>
      <c r="U22" s="6">
        <f t="shared" si="12"/>
        <v>35.854900916096703</v>
      </c>
    </row>
    <row r="23" spans="1:21">
      <c r="A23" s="21">
        <v>9</v>
      </c>
      <c r="B23" s="22">
        <f>Absterbeordnung!B17</f>
        <v>99511</v>
      </c>
      <c r="C23" s="15">
        <f t="shared" si="1"/>
        <v>0.83675526587265847</v>
      </c>
      <c r="D23" s="14">
        <f t="shared" si="2"/>
        <v>83266.353262254124</v>
      </c>
      <c r="E23" s="14">
        <f>SUM(D23:$D$127)</f>
        <v>3132952.1179205179</v>
      </c>
      <c r="F23" s="16">
        <f t="shared" si="3"/>
        <v>37.625667453611563</v>
      </c>
      <c r="G23" s="5"/>
      <c r="H23" s="14">
        <f t="shared" si="4"/>
        <v>99511</v>
      </c>
      <c r="I23" s="15">
        <f t="shared" si="5"/>
        <v>0.83675526587265847</v>
      </c>
      <c r="J23" s="14">
        <f t="shared" si="6"/>
        <v>83266.353262254124</v>
      </c>
      <c r="K23" s="14">
        <f>SUM($J23:J$127)</f>
        <v>3132952.1179205179</v>
      </c>
      <c r="L23" s="16">
        <f t="shared" si="7"/>
        <v>37.625667453611563</v>
      </c>
      <c r="M23" s="16"/>
      <c r="N23" s="6">
        <v>9</v>
      </c>
      <c r="O23" s="6">
        <f t="shared" si="0"/>
        <v>9</v>
      </c>
      <c r="P23" s="6">
        <f t="shared" si="8"/>
        <v>99511</v>
      </c>
      <c r="Q23" s="6">
        <f t="shared" si="9"/>
        <v>99511</v>
      </c>
      <c r="R23" s="5">
        <f t="shared" si="10"/>
        <v>99511</v>
      </c>
      <c r="S23" s="5">
        <f t="shared" si="11"/>
        <v>8285918079.4801693</v>
      </c>
      <c r="T23" s="20">
        <f>SUM(S23:$S$136)</f>
        <v>294634238277.41748</v>
      </c>
      <c r="U23" s="6">
        <f t="shared" si="12"/>
        <v>35.558430031678739</v>
      </c>
    </row>
    <row r="24" spans="1:21">
      <c r="A24" s="21">
        <v>10</v>
      </c>
      <c r="B24" s="22">
        <f>Absterbeordnung!B18</f>
        <v>99502</v>
      </c>
      <c r="C24" s="15">
        <f t="shared" si="1"/>
        <v>0.82034829987515534</v>
      </c>
      <c r="D24" s="14">
        <f t="shared" si="2"/>
        <v>81626.296534177702</v>
      </c>
      <c r="E24" s="14">
        <f>SUM(D24:$D$127)</f>
        <v>3049685.7646582639</v>
      </c>
      <c r="F24" s="16">
        <f t="shared" si="3"/>
        <v>37.361559866694819</v>
      </c>
      <c r="G24" s="5"/>
      <c r="H24" s="14">
        <f t="shared" si="4"/>
        <v>99502</v>
      </c>
      <c r="I24" s="15">
        <f t="shared" si="5"/>
        <v>0.82034829987515534</v>
      </c>
      <c r="J24" s="14">
        <f t="shared" si="6"/>
        <v>81626.296534177702</v>
      </c>
      <c r="K24" s="14">
        <f>SUM($J24:J$127)</f>
        <v>3049685.7646582639</v>
      </c>
      <c r="L24" s="16">
        <f t="shared" si="7"/>
        <v>37.361559866694819</v>
      </c>
      <c r="M24" s="16"/>
      <c r="N24" s="6">
        <v>10</v>
      </c>
      <c r="O24" s="6">
        <f t="shared" si="0"/>
        <v>10</v>
      </c>
      <c r="P24" s="6">
        <f t="shared" si="8"/>
        <v>99502</v>
      </c>
      <c r="Q24" s="6">
        <f t="shared" si="9"/>
        <v>99502</v>
      </c>
      <c r="R24" s="5">
        <f t="shared" si="10"/>
        <v>99502</v>
      </c>
      <c r="S24" s="5">
        <f t="shared" si="11"/>
        <v>8121979757.7437506</v>
      </c>
      <c r="T24" s="20">
        <f>SUM(S24:$S$136)</f>
        <v>286348320197.93732</v>
      </c>
      <c r="U24" s="6">
        <f t="shared" si="12"/>
        <v>35.255975604337578</v>
      </c>
    </row>
    <row r="25" spans="1:21">
      <c r="A25" s="21">
        <v>11</v>
      </c>
      <c r="B25" s="22">
        <f>Absterbeordnung!B19</f>
        <v>99493</v>
      </c>
      <c r="C25" s="15">
        <f t="shared" si="1"/>
        <v>0.80426303909328967</v>
      </c>
      <c r="D25" s="14">
        <f t="shared" si="2"/>
        <v>80018.542548508674</v>
      </c>
      <c r="E25" s="14">
        <f>SUM(D25:$D$127)</f>
        <v>2968059.468124086</v>
      </c>
      <c r="F25" s="16">
        <f t="shared" si="3"/>
        <v>37.092146065079795</v>
      </c>
      <c r="G25" s="5"/>
      <c r="H25" s="14">
        <f t="shared" si="4"/>
        <v>99493</v>
      </c>
      <c r="I25" s="15">
        <f t="shared" si="5"/>
        <v>0.80426303909328967</v>
      </c>
      <c r="J25" s="14">
        <f t="shared" si="6"/>
        <v>80018.542548508674</v>
      </c>
      <c r="K25" s="14">
        <f>SUM($J25:J$127)</f>
        <v>2968059.468124086</v>
      </c>
      <c r="L25" s="16">
        <f t="shared" si="7"/>
        <v>37.092146065079795</v>
      </c>
      <c r="M25" s="16"/>
      <c r="N25" s="6">
        <v>11</v>
      </c>
      <c r="O25" s="6">
        <f t="shared" si="0"/>
        <v>11</v>
      </c>
      <c r="P25" s="6">
        <f t="shared" si="8"/>
        <v>99493</v>
      </c>
      <c r="Q25" s="6">
        <f t="shared" si="9"/>
        <v>99493</v>
      </c>
      <c r="R25" s="5">
        <f t="shared" si="10"/>
        <v>99493</v>
      </c>
      <c r="S25" s="5">
        <f t="shared" si="11"/>
        <v>7961284853.7787733</v>
      </c>
      <c r="T25" s="20">
        <f>SUM(S25:$S$136)</f>
        <v>278226340440.19354</v>
      </c>
      <c r="U25" s="6">
        <f t="shared" si="12"/>
        <v>34.947416849195541</v>
      </c>
    </row>
    <row r="26" spans="1:21">
      <c r="A26" s="21">
        <v>12</v>
      </c>
      <c r="B26" s="22">
        <f>Absterbeordnung!B20</f>
        <v>99483</v>
      </c>
      <c r="C26" s="15">
        <f t="shared" si="1"/>
        <v>0.78849317558165644</v>
      </c>
      <c r="D26" s="14">
        <f t="shared" si="2"/>
        <v>78441.666586389925</v>
      </c>
      <c r="E26" s="14">
        <f>SUM(D26:$D$127)</f>
        <v>2888040.9255755767</v>
      </c>
      <c r="F26" s="16">
        <f t="shared" si="3"/>
        <v>36.817689517023446</v>
      </c>
      <c r="G26" s="5"/>
      <c r="H26" s="14">
        <f t="shared" si="4"/>
        <v>99483</v>
      </c>
      <c r="I26" s="15">
        <f t="shared" si="5"/>
        <v>0.78849317558165644</v>
      </c>
      <c r="J26" s="14">
        <f t="shared" si="6"/>
        <v>78441.666586389925</v>
      </c>
      <c r="K26" s="14">
        <f>SUM($J26:J$127)</f>
        <v>2888040.9255755767</v>
      </c>
      <c r="L26" s="16">
        <f t="shared" si="7"/>
        <v>36.817689517023446</v>
      </c>
      <c r="M26" s="16"/>
      <c r="N26" s="6">
        <v>12</v>
      </c>
      <c r="O26" s="6">
        <f t="shared" si="0"/>
        <v>12</v>
      </c>
      <c r="P26" s="6">
        <f t="shared" si="8"/>
        <v>99483</v>
      </c>
      <c r="Q26" s="6">
        <f t="shared" si="9"/>
        <v>99483</v>
      </c>
      <c r="R26" s="5">
        <f t="shared" si="10"/>
        <v>99483</v>
      </c>
      <c r="S26" s="5">
        <f t="shared" si="11"/>
        <v>7803612317.0138292</v>
      </c>
      <c r="T26" s="20">
        <f>SUM(S26:$S$136)</f>
        <v>270265055586.41492</v>
      </c>
      <c r="U26" s="6">
        <f t="shared" si="12"/>
        <v>34.633326798817187</v>
      </c>
    </row>
    <row r="27" spans="1:21">
      <c r="A27" s="21">
        <v>13</v>
      </c>
      <c r="B27" s="22">
        <f>Absterbeordnung!B21</f>
        <v>99473</v>
      </c>
      <c r="C27" s="15">
        <f t="shared" si="1"/>
        <v>0.77303252508005538</v>
      </c>
      <c r="D27" s="14">
        <f t="shared" si="2"/>
        <v>76895.864367288348</v>
      </c>
      <c r="E27" s="14">
        <f>SUM(D27:$D$127)</f>
        <v>2809599.258989187</v>
      </c>
      <c r="F27" s="16">
        <f t="shared" si="3"/>
        <v>36.53771606713866</v>
      </c>
      <c r="G27" s="5"/>
      <c r="H27" s="14">
        <f t="shared" si="4"/>
        <v>99473</v>
      </c>
      <c r="I27" s="15">
        <f t="shared" si="5"/>
        <v>0.77303252508005538</v>
      </c>
      <c r="J27" s="14">
        <f t="shared" si="6"/>
        <v>76895.864367288348</v>
      </c>
      <c r="K27" s="14">
        <f>SUM($J27:J$127)</f>
        <v>2809599.258989187</v>
      </c>
      <c r="L27" s="16">
        <f t="shared" si="7"/>
        <v>36.53771606713866</v>
      </c>
      <c r="M27" s="16"/>
      <c r="N27" s="6">
        <v>13</v>
      </c>
      <c r="O27" s="6">
        <f t="shared" si="0"/>
        <v>13</v>
      </c>
      <c r="P27" s="6">
        <f t="shared" si="8"/>
        <v>99473</v>
      </c>
      <c r="Q27" s="6">
        <f t="shared" si="9"/>
        <v>99473</v>
      </c>
      <c r="R27" s="5">
        <f t="shared" si="10"/>
        <v>99473</v>
      </c>
      <c r="S27" s="5">
        <f t="shared" si="11"/>
        <v>7649062316.2072735</v>
      </c>
      <c r="T27" s="20">
        <f>SUM(S27:$S$136)</f>
        <v>262461443269.40106</v>
      </c>
      <c r="U27" s="6">
        <f t="shared" si="12"/>
        <v>34.312891230246962</v>
      </c>
    </row>
    <row r="28" spans="1:21">
      <c r="A28" s="21">
        <v>14</v>
      </c>
      <c r="B28" s="22">
        <f>Absterbeordnung!B22</f>
        <v>99461</v>
      </c>
      <c r="C28" s="15">
        <f t="shared" si="1"/>
        <v>0.75787502458828948</v>
      </c>
      <c r="D28" s="14">
        <f t="shared" si="2"/>
        <v>75379.007820575862</v>
      </c>
      <c r="E28" s="14">
        <f>SUM(D28:$D$127)</f>
        <v>2732703.3946218984</v>
      </c>
      <c r="F28" s="16">
        <f t="shared" si="3"/>
        <v>36.252843777494839</v>
      </c>
      <c r="G28" s="5"/>
      <c r="H28" s="14">
        <f t="shared" si="4"/>
        <v>99461</v>
      </c>
      <c r="I28" s="15">
        <f t="shared" si="5"/>
        <v>0.75787502458828948</v>
      </c>
      <c r="J28" s="14">
        <f t="shared" si="6"/>
        <v>75379.007820575862</v>
      </c>
      <c r="K28" s="14">
        <f>SUM($J28:J$127)</f>
        <v>2732703.3946218984</v>
      </c>
      <c r="L28" s="16">
        <f t="shared" si="7"/>
        <v>36.252843777494839</v>
      </c>
      <c r="M28" s="16"/>
      <c r="N28" s="6">
        <v>14</v>
      </c>
      <c r="O28" s="6">
        <f t="shared" si="0"/>
        <v>14</v>
      </c>
      <c r="P28" s="6">
        <f t="shared" si="8"/>
        <v>99461</v>
      </c>
      <c r="Q28" s="6">
        <f t="shared" si="9"/>
        <v>99461</v>
      </c>
      <c r="R28" s="5">
        <f t="shared" si="10"/>
        <v>99461</v>
      </c>
      <c r="S28" s="5">
        <f t="shared" si="11"/>
        <v>7497271496.8422956</v>
      </c>
      <c r="T28" s="20">
        <f>SUM(S28:$S$136)</f>
        <v>254812380953.19379</v>
      </c>
      <c r="U28" s="6">
        <f t="shared" si="12"/>
        <v>33.987348738873308</v>
      </c>
    </row>
    <row r="29" spans="1:21">
      <c r="A29" s="21">
        <v>15</v>
      </c>
      <c r="B29" s="22">
        <f>Absterbeordnung!B23</f>
        <v>99448</v>
      </c>
      <c r="C29" s="15">
        <f t="shared" si="1"/>
        <v>0.74301472998851925</v>
      </c>
      <c r="D29" s="14">
        <f t="shared" si="2"/>
        <v>73891.328867898264</v>
      </c>
      <c r="E29" s="14">
        <f>SUM(D29:$D$127)</f>
        <v>2657324.3868013229</v>
      </c>
      <c r="F29" s="16">
        <f t="shared" si="3"/>
        <v>35.962601126744453</v>
      </c>
      <c r="G29" s="5"/>
      <c r="H29" s="14">
        <f t="shared" si="4"/>
        <v>99448</v>
      </c>
      <c r="I29" s="15">
        <f t="shared" si="5"/>
        <v>0.74301472998851925</v>
      </c>
      <c r="J29" s="14">
        <f t="shared" si="6"/>
        <v>73891.328867898264</v>
      </c>
      <c r="K29" s="14">
        <f>SUM($J29:J$127)</f>
        <v>2657324.3868013229</v>
      </c>
      <c r="L29" s="16">
        <f t="shared" si="7"/>
        <v>35.962601126744453</v>
      </c>
      <c r="M29" s="16"/>
      <c r="N29" s="6">
        <v>15</v>
      </c>
      <c r="O29" s="6">
        <f t="shared" si="0"/>
        <v>15</v>
      </c>
      <c r="P29" s="6">
        <f t="shared" si="8"/>
        <v>99448</v>
      </c>
      <c r="Q29" s="6">
        <f t="shared" si="9"/>
        <v>99448</v>
      </c>
      <c r="R29" s="5">
        <f t="shared" si="10"/>
        <v>99448</v>
      </c>
      <c r="S29" s="5">
        <f t="shared" si="11"/>
        <v>7348344873.2547464</v>
      </c>
      <c r="T29" s="20">
        <f>SUM(S29:$S$136)</f>
        <v>247315109456.3515</v>
      </c>
      <c r="U29" s="6">
        <f t="shared" si="12"/>
        <v>33.655893091856221</v>
      </c>
    </row>
    <row r="30" spans="1:21">
      <c r="A30" s="21">
        <v>16</v>
      </c>
      <c r="B30" s="22">
        <f>Absterbeordnung!B24</f>
        <v>99430</v>
      </c>
      <c r="C30" s="15">
        <f t="shared" si="1"/>
        <v>0.72844581371423445</v>
      </c>
      <c r="D30" s="14">
        <f t="shared" si="2"/>
        <v>72429.367257606325</v>
      </c>
      <c r="E30" s="14">
        <f>SUM(D30:$D$127)</f>
        <v>2583433.0579334246</v>
      </c>
      <c r="F30" s="16">
        <f t="shared" si="3"/>
        <v>35.668309081660794</v>
      </c>
      <c r="G30" s="5"/>
      <c r="H30" s="14">
        <f t="shared" si="4"/>
        <v>99430</v>
      </c>
      <c r="I30" s="15">
        <f t="shared" si="5"/>
        <v>0.72844581371423445</v>
      </c>
      <c r="J30" s="14">
        <f t="shared" si="6"/>
        <v>72429.367257606325</v>
      </c>
      <c r="K30" s="14">
        <f>SUM($J30:J$127)</f>
        <v>2583433.0579334246</v>
      </c>
      <c r="L30" s="16">
        <f t="shared" si="7"/>
        <v>35.668309081660794</v>
      </c>
      <c r="M30" s="16"/>
      <c r="N30" s="6">
        <v>16</v>
      </c>
      <c r="O30" s="6">
        <f t="shared" si="0"/>
        <v>16</v>
      </c>
      <c r="P30" s="6">
        <f t="shared" si="8"/>
        <v>99430</v>
      </c>
      <c r="Q30" s="6">
        <f t="shared" si="9"/>
        <v>99430</v>
      </c>
      <c r="R30" s="5">
        <f t="shared" si="10"/>
        <v>99430</v>
      </c>
      <c r="S30" s="5">
        <f t="shared" si="11"/>
        <v>7201651986.4237976</v>
      </c>
      <c r="T30" s="20">
        <f>SUM(S30:$S$136)</f>
        <v>239966764583.0968</v>
      </c>
      <c r="U30" s="6">
        <f t="shared" si="12"/>
        <v>33.321072031177074</v>
      </c>
    </row>
    <row r="31" spans="1:21">
      <c r="A31" s="21">
        <v>17</v>
      </c>
      <c r="B31" s="22">
        <f>Absterbeordnung!B25</f>
        <v>99406</v>
      </c>
      <c r="C31" s="15">
        <f t="shared" si="1"/>
        <v>0.7141625624649357</v>
      </c>
      <c r="D31" s="14">
        <f t="shared" si="2"/>
        <v>70992.043684389399</v>
      </c>
      <c r="E31" s="14">
        <f>SUM(D31:$D$127)</f>
        <v>2511003.6906758179</v>
      </c>
      <c r="F31" s="16">
        <f t="shared" si="3"/>
        <v>35.370212778195707</v>
      </c>
      <c r="G31" s="5"/>
      <c r="H31" s="14">
        <f t="shared" si="4"/>
        <v>99406</v>
      </c>
      <c r="I31" s="15">
        <f t="shared" si="5"/>
        <v>0.7141625624649357</v>
      </c>
      <c r="J31" s="14">
        <f t="shared" si="6"/>
        <v>70992.043684389399</v>
      </c>
      <c r="K31" s="14">
        <f>SUM($J31:J$127)</f>
        <v>2511003.6906758179</v>
      </c>
      <c r="L31" s="16">
        <f t="shared" si="7"/>
        <v>35.370212778195707</v>
      </c>
      <c r="M31" s="16"/>
      <c r="N31" s="6">
        <v>17</v>
      </c>
      <c r="O31" s="6">
        <f t="shared" si="0"/>
        <v>17</v>
      </c>
      <c r="P31" s="6">
        <f t="shared" si="8"/>
        <v>99406</v>
      </c>
      <c r="Q31" s="6">
        <f t="shared" si="9"/>
        <v>99406</v>
      </c>
      <c r="R31" s="5">
        <f t="shared" si="10"/>
        <v>99406</v>
      </c>
      <c r="S31" s="5">
        <f t="shared" si="11"/>
        <v>7057035094.4904127</v>
      </c>
      <c r="T31" s="20">
        <f>SUM(S31:$S$136)</f>
        <v>232765112596.67297</v>
      </c>
      <c r="U31" s="6">
        <f t="shared" si="12"/>
        <v>32.98341434895201</v>
      </c>
    </row>
    <row r="32" spans="1:21">
      <c r="A32" s="21">
        <v>18</v>
      </c>
      <c r="B32" s="22">
        <f>Absterbeordnung!B26</f>
        <v>99370</v>
      </c>
      <c r="C32" s="15">
        <f t="shared" si="1"/>
        <v>0.7001593749656233</v>
      </c>
      <c r="D32" s="14">
        <f t="shared" si="2"/>
        <v>69574.837090333982</v>
      </c>
      <c r="E32" s="14">
        <f>SUM(D32:$D$127)</f>
        <v>2440011.6469914285</v>
      </c>
      <c r="F32" s="16">
        <f t="shared" si="3"/>
        <v>35.070317790660248</v>
      </c>
      <c r="G32" s="5"/>
      <c r="H32" s="14">
        <f t="shared" si="4"/>
        <v>99370</v>
      </c>
      <c r="I32" s="15">
        <f t="shared" si="5"/>
        <v>0.7001593749656233</v>
      </c>
      <c r="J32" s="14">
        <f t="shared" si="6"/>
        <v>69574.837090333982</v>
      </c>
      <c r="K32" s="14">
        <f>SUM($J32:J$127)</f>
        <v>2440011.6469914285</v>
      </c>
      <c r="L32" s="16">
        <f t="shared" si="7"/>
        <v>35.070317790660248</v>
      </c>
      <c r="M32" s="16"/>
      <c r="N32" s="6">
        <v>18</v>
      </c>
      <c r="O32" s="6">
        <f t="shared" si="0"/>
        <v>18</v>
      </c>
      <c r="P32" s="6">
        <f t="shared" si="8"/>
        <v>99370</v>
      </c>
      <c r="Q32" s="6">
        <f t="shared" si="9"/>
        <v>99370</v>
      </c>
      <c r="R32" s="5">
        <f t="shared" si="10"/>
        <v>99370</v>
      </c>
      <c r="S32" s="5">
        <f t="shared" si="11"/>
        <v>6913651561.6664886</v>
      </c>
      <c r="T32" s="20">
        <f>SUM(S32:$S$136)</f>
        <v>225708077502.18256</v>
      </c>
      <c r="U32" s="6">
        <f t="shared" si="12"/>
        <v>32.646724453636935</v>
      </c>
    </row>
    <row r="33" spans="1:21">
      <c r="A33" s="21">
        <v>19</v>
      </c>
      <c r="B33" s="22">
        <f>Absterbeordnung!B27</f>
        <v>99326</v>
      </c>
      <c r="C33" s="15">
        <f t="shared" si="1"/>
        <v>0.68643075977021895</v>
      </c>
      <c r="D33" s="14">
        <f t="shared" si="2"/>
        <v>68180.421644936767</v>
      </c>
      <c r="E33" s="14">
        <f>SUM(D33:$D$127)</f>
        <v>2370436.8099010941</v>
      </c>
      <c r="F33" s="16">
        <f t="shared" si="3"/>
        <v>34.767118664147013</v>
      </c>
      <c r="G33" s="5"/>
      <c r="H33" s="14">
        <f t="shared" si="4"/>
        <v>99326</v>
      </c>
      <c r="I33" s="15">
        <f t="shared" si="5"/>
        <v>0.68643075977021895</v>
      </c>
      <c r="J33" s="14">
        <f t="shared" si="6"/>
        <v>68180.421644936767</v>
      </c>
      <c r="K33" s="14">
        <f>SUM($J33:J$127)</f>
        <v>2370436.8099010941</v>
      </c>
      <c r="L33" s="16">
        <f t="shared" si="7"/>
        <v>34.767118664147013</v>
      </c>
      <c r="M33" s="16"/>
      <c r="N33" s="6">
        <v>19</v>
      </c>
      <c r="O33" s="6">
        <f t="shared" si="0"/>
        <v>19</v>
      </c>
      <c r="P33" s="6">
        <f t="shared" si="8"/>
        <v>99326</v>
      </c>
      <c r="Q33" s="6">
        <f t="shared" si="9"/>
        <v>99326</v>
      </c>
      <c r="R33" s="5">
        <f t="shared" si="10"/>
        <v>99326</v>
      </c>
      <c r="S33" s="5">
        <f t="shared" si="11"/>
        <v>6772088560.3049889</v>
      </c>
      <c r="T33" s="20">
        <f>SUM(S33:$S$136)</f>
        <v>218794425940.51611</v>
      </c>
      <c r="U33" s="6">
        <f t="shared" si="12"/>
        <v>32.308264133312285</v>
      </c>
    </row>
    <row r="34" spans="1:21">
      <c r="A34" s="21">
        <v>20</v>
      </c>
      <c r="B34" s="22">
        <f>Absterbeordnung!B28</f>
        <v>99275</v>
      </c>
      <c r="C34" s="15">
        <f t="shared" si="1"/>
        <v>0.67297133310805779</v>
      </c>
      <c r="D34" s="14">
        <f t="shared" si="2"/>
        <v>66809.229094302442</v>
      </c>
      <c r="E34" s="14">
        <f>SUM(D34:$D$127)</f>
        <v>2302256.3882561568</v>
      </c>
      <c r="F34" s="16">
        <f t="shared" si="3"/>
        <v>34.460154973596239</v>
      </c>
      <c r="G34" s="5"/>
      <c r="H34" s="14">
        <f t="shared" si="4"/>
        <v>99275</v>
      </c>
      <c r="I34" s="15">
        <f t="shared" si="5"/>
        <v>0.67297133310805779</v>
      </c>
      <c r="J34" s="14">
        <f t="shared" si="6"/>
        <v>66809.229094302442</v>
      </c>
      <c r="K34" s="14">
        <f>SUM($J34:J$127)</f>
        <v>2302256.3882561568</v>
      </c>
      <c r="L34" s="16">
        <f t="shared" si="7"/>
        <v>34.460154973596239</v>
      </c>
      <c r="M34" s="16"/>
      <c r="N34" s="6">
        <v>20</v>
      </c>
      <c r="O34" s="6">
        <f t="shared" si="0"/>
        <v>20</v>
      </c>
      <c r="P34" s="6">
        <f t="shared" si="8"/>
        <v>99275</v>
      </c>
      <c r="Q34" s="6">
        <f t="shared" si="9"/>
        <v>99275</v>
      </c>
      <c r="R34" s="5">
        <f t="shared" si="10"/>
        <v>99275</v>
      </c>
      <c r="S34" s="5">
        <f t="shared" si="11"/>
        <v>6632486218.336874</v>
      </c>
      <c r="T34" s="20">
        <f>SUM(S34:$S$136)</f>
        <v>212022337380.21112</v>
      </c>
      <c r="U34" s="6">
        <f t="shared" si="12"/>
        <v>31.967248841623178</v>
      </c>
    </row>
    <row r="35" spans="1:21">
      <c r="A35" s="21">
        <v>21</v>
      </c>
      <c r="B35" s="22">
        <f>Absterbeordnung!B29</f>
        <v>99221</v>
      </c>
      <c r="C35" s="15">
        <f t="shared" si="1"/>
        <v>0.65977581677260566</v>
      </c>
      <c r="D35" s="14">
        <f t="shared" si="2"/>
        <v>65463.616315994703</v>
      </c>
      <c r="E35" s="14">
        <f>SUM(D35:$D$127)</f>
        <v>2235447.1591618541</v>
      </c>
      <c r="F35" s="16">
        <f t="shared" si="3"/>
        <v>34.147932622165087</v>
      </c>
      <c r="G35" s="5"/>
      <c r="H35" s="14">
        <f t="shared" si="4"/>
        <v>99221</v>
      </c>
      <c r="I35" s="15">
        <f t="shared" si="5"/>
        <v>0.65977581677260566</v>
      </c>
      <c r="J35" s="14">
        <f t="shared" si="6"/>
        <v>65463.616315994703</v>
      </c>
      <c r="K35" s="14">
        <f>SUM($J35:J$127)</f>
        <v>2235447.1591618541</v>
      </c>
      <c r="L35" s="16">
        <f t="shared" si="7"/>
        <v>34.147932622165087</v>
      </c>
      <c r="M35" s="16"/>
      <c r="N35" s="6">
        <v>21</v>
      </c>
      <c r="O35" s="6">
        <f t="shared" si="0"/>
        <v>21</v>
      </c>
      <c r="P35" s="6">
        <f t="shared" si="8"/>
        <v>99221</v>
      </c>
      <c r="Q35" s="6">
        <f t="shared" si="9"/>
        <v>99221</v>
      </c>
      <c r="R35" s="5">
        <f t="shared" si="10"/>
        <v>99221</v>
      </c>
      <c r="S35" s="5">
        <f t="shared" si="11"/>
        <v>6495365474.4893112</v>
      </c>
      <c r="T35" s="20">
        <f>SUM(S35:$S$136)</f>
        <v>205389851161.87427</v>
      </c>
      <c r="U35" s="6">
        <f t="shared" si="12"/>
        <v>31.620984526359194</v>
      </c>
    </row>
    <row r="36" spans="1:21">
      <c r="A36" s="21">
        <v>22</v>
      </c>
      <c r="B36" s="22">
        <f>Absterbeordnung!B30</f>
        <v>99165</v>
      </c>
      <c r="C36" s="15">
        <f t="shared" si="1"/>
        <v>0.64683903605157411</v>
      </c>
      <c r="D36" s="14">
        <f t="shared" si="2"/>
        <v>64143.793010054345</v>
      </c>
      <c r="E36" s="14">
        <f>SUM(D36:$D$127)</f>
        <v>2169983.5428458601</v>
      </c>
      <c r="F36" s="16">
        <f t="shared" si="3"/>
        <v>33.829984804698434</v>
      </c>
      <c r="G36" s="5"/>
      <c r="H36" s="14">
        <f t="shared" si="4"/>
        <v>99165</v>
      </c>
      <c r="I36" s="15">
        <f t="shared" si="5"/>
        <v>0.64683903605157411</v>
      </c>
      <c r="J36" s="14">
        <f t="shared" si="6"/>
        <v>64143.793010054345</v>
      </c>
      <c r="K36" s="14">
        <f>SUM($J36:J$127)</f>
        <v>2169983.5428458601</v>
      </c>
      <c r="L36" s="16">
        <f t="shared" si="7"/>
        <v>33.829984804698434</v>
      </c>
      <c r="M36" s="16"/>
      <c r="N36" s="6">
        <v>22</v>
      </c>
      <c r="O36" s="6">
        <f t="shared" si="0"/>
        <v>22</v>
      </c>
      <c r="P36" s="6">
        <f t="shared" si="8"/>
        <v>99165</v>
      </c>
      <c r="Q36" s="6">
        <f t="shared" si="9"/>
        <v>99165</v>
      </c>
      <c r="R36" s="5">
        <f t="shared" si="10"/>
        <v>99165</v>
      </c>
      <c r="S36" s="5">
        <f t="shared" si="11"/>
        <v>6360819233.8420391</v>
      </c>
      <c r="T36" s="20">
        <f>SUM(S36:$S$136)</f>
        <v>198894485687.38495</v>
      </c>
      <c r="U36" s="6">
        <f t="shared" si="12"/>
        <v>31.268690144374599</v>
      </c>
    </row>
    <row r="37" spans="1:21">
      <c r="A37" s="21">
        <v>23</v>
      </c>
      <c r="B37" s="22">
        <f>Absterbeordnung!B31</f>
        <v>99110</v>
      </c>
      <c r="C37" s="15">
        <f t="shared" si="1"/>
        <v>0.63415591769762181</v>
      </c>
      <c r="D37" s="14">
        <f t="shared" si="2"/>
        <v>62851.1930030113</v>
      </c>
      <c r="E37" s="14">
        <f>SUM(D37:$D$127)</f>
        <v>2105839.749835806</v>
      </c>
      <c r="F37" s="16">
        <f t="shared" si="3"/>
        <v>33.505167511059206</v>
      </c>
      <c r="G37" s="5"/>
      <c r="H37" s="14">
        <f t="shared" si="4"/>
        <v>99110</v>
      </c>
      <c r="I37" s="15">
        <f t="shared" si="5"/>
        <v>0.63415591769762181</v>
      </c>
      <c r="J37" s="14">
        <f t="shared" si="6"/>
        <v>62851.1930030113</v>
      </c>
      <c r="K37" s="14">
        <f>SUM($J37:J$127)</f>
        <v>2105839.749835806</v>
      </c>
      <c r="L37" s="16">
        <f t="shared" si="7"/>
        <v>33.505167511059206</v>
      </c>
      <c r="M37" s="16"/>
      <c r="N37" s="6">
        <v>23</v>
      </c>
      <c r="O37" s="6">
        <f t="shared" si="0"/>
        <v>23</v>
      </c>
      <c r="P37" s="6">
        <f t="shared" si="8"/>
        <v>99110</v>
      </c>
      <c r="Q37" s="6">
        <f t="shared" si="9"/>
        <v>99110</v>
      </c>
      <c r="R37" s="5">
        <f t="shared" si="10"/>
        <v>99110</v>
      </c>
      <c r="S37" s="5">
        <f t="shared" si="11"/>
        <v>6229181738.52845</v>
      </c>
      <c r="T37" s="20">
        <f>SUM(S37:$S$136)</f>
        <v>192533666453.54291</v>
      </c>
      <c r="U37" s="6">
        <f t="shared" si="12"/>
        <v>30.908339896826654</v>
      </c>
    </row>
    <row r="38" spans="1:21">
      <c r="A38" s="21">
        <v>24</v>
      </c>
      <c r="B38" s="22">
        <f>Absterbeordnung!B32</f>
        <v>99055</v>
      </c>
      <c r="C38" s="15">
        <f t="shared" si="1"/>
        <v>0.62172148793884485</v>
      </c>
      <c r="D38" s="14">
        <f t="shared" si="2"/>
        <v>61584.621987782273</v>
      </c>
      <c r="E38" s="14">
        <f>SUM(D38:$D$127)</f>
        <v>2042988.5568327934</v>
      </c>
      <c r="F38" s="16">
        <f t="shared" si="3"/>
        <v>33.173680228776924</v>
      </c>
      <c r="G38" s="5"/>
      <c r="H38" s="14">
        <f t="shared" si="4"/>
        <v>99055</v>
      </c>
      <c r="I38" s="15">
        <f t="shared" si="5"/>
        <v>0.62172148793884485</v>
      </c>
      <c r="J38" s="14">
        <f t="shared" si="6"/>
        <v>61584.621987782273</v>
      </c>
      <c r="K38" s="14">
        <f>SUM($J38:J$127)</f>
        <v>2042988.5568327934</v>
      </c>
      <c r="L38" s="16">
        <f t="shared" si="7"/>
        <v>33.173680228776924</v>
      </c>
      <c r="M38" s="16"/>
      <c r="N38" s="6">
        <v>24</v>
      </c>
      <c r="O38" s="6">
        <f t="shared" si="0"/>
        <v>24</v>
      </c>
      <c r="P38" s="6">
        <f t="shared" si="8"/>
        <v>99055</v>
      </c>
      <c r="Q38" s="6">
        <f t="shared" si="9"/>
        <v>99055</v>
      </c>
      <c r="R38" s="5">
        <f t="shared" si="10"/>
        <v>99055</v>
      </c>
      <c r="S38" s="5">
        <f t="shared" si="11"/>
        <v>6100264730.999773</v>
      </c>
      <c r="T38" s="20">
        <f>SUM(S38:$S$136)</f>
        <v>186304484715.01447</v>
      </c>
      <c r="U38" s="6">
        <f t="shared" si="12"/>
        <v>30.54039339772735</v>
      </c>
    </row>
    <row r="39" spans="1:21">
      <c r="A39" s="21">
        <v>25</v>
      </c>
      <c r="B39" s="22">
        <f>Absterbeordnung!B33</f>
        <v>99000</v>
      </c>
      <c r="C39" s="15">
        <f t="shared" si="1"/>
        <v>0.60953087052827937</v>
      </c>
      <c r="D39" s="14">
        <f t="shared" si="2"/>
        <v>60343.556182299661</v>
      </c>
      <c r="E39" s="14">
        <f>SUM(D39:$D$127)</f>
        <v>1981403.9348450114</v>
      </c>
      <c r="F39" s="16">
        <f t="shared" si="3"/>
        <v>32.835385585482101</v>
      </c>
      <c r="G39" s="5"/>
      <c r="H39" s="14">
        <f t="shared" si="4"/>
        <v>99000</v>
      </c>
      <c r="I39" s="15">
        <f t="shared" si="5"/>
        <v>0.60953087052827937</v>
      </c>
      <c r="J39" s="14">
        <f t="shared" si="6"/>
        <v>60343.556182299661</v>
      </c>
      <c r="K39" s="14">
        <f>SUM($J39:J$127)</f>
        <v>1981403.9348450114</v>
      </c>
      <c r="L39" s="16">
        <f t="shared" si="7"/>
        <v>32.835385585482101</v>
      </c>
      <c r="M39" s="16"/>
      <c r="N39" s="6">
        <v>25</v>
      </c>
      <c r="O39" s="6">
        <f t="shared" si="0"/>
        <v>25</v>
      </c>
      <c r="P39" s="6">
        <f t="shared" si="8"/>
        <v>99000</v>
      </c>
      <c r="Q39" s="6">
        <f t="shared" si="9"/>
        <v>99000</v>
      </c>
      <c r="R39" s="5">
        <f t="shared" si="10"/>
        <v>99000</v>
      </c>
      <c r="S39" s="5">
        <f t="shared" si="11"/>
        <v>5974012062.0476665</v>
      </c>
      <c r="T39" s="20">
        <f>SUM(S39:$S$136)</f>
        <v>180204219984.01465</v>
      </c>
      <c r="U39" s="6">
        <f t="shared" si="12"/>
        <v>30.164689677952779</v>
      </c>
    </row>
    <row r="40" spans="1:21">
      <c r="A40" s="21">
        <v>26</v>
      </c>
      <c r="B40" s="22">
        <f>Absterbeordnung!B34</f>
        <v>98944</v>
      </c>
      <c r="C40" s="15">
        <f t="shared" si="1"/>
        <v>0.59757928483164635</v>
      </c>
      <c r="D40" s="14">
        <f t="shared" si="2"/>
        <v>59126.884758382417</v>
      </c>
      <c r="E40" s="14">
        <f>SUM(D40:$D$127)</f>
        <v>1921060.3786627117</v>
      </c>
      <c r="F40" s="16">
        <f t="shared" si="3"/>
        <v>32.49047174585607</v>
      </c>
      <c r="G40" s="5"/>
      <c r="H40" s="14">
        <f t="shared" si="4"/>
        <v>98944</v>
      </c>
      <c r="I40" s="15">
        <f t="shared" si="5"/>
        <v>0.59757928483164635</v>
      </c>
      <c r="J40" s="14">
        <f t="shared" si="6"/>
        <v>59126.884758382417</v>
      </c>
      <c r="K40" s="14">
        <f>SUM($J40:J$127)</f>
        <v>1921060.3786627117</v>
      </c>
      <c r="L40" s="16">
        <f t="shared" si="7"/>
        <v>32.49047174585607</v>
      </c>
      <c r="M40" s="16"/>
      <c r="N40" s="6">
        <v>26</v>
      </c>
      <c r="O40" s="6">
        <f t="shared" si="0"/>
        <v>26</v>
      </c>
      <c r="P40" s="6">
        <f t="shared" si="8"/>
        <v>98944</v>
      </c>
      <c r="Q40" s="6">
        <f t="shared" si="9"/>
        <v>98944</v>
      </c>
      <c r="R40" s="5">
        <f t="shared" si="10"/>
        <v>98944</v>
      </c>
      <c r="S40" s="5">
        <f t="shared" si="11"/>
        <v>5850250485.53339</v>
      </c>
      <c r="T40" s="20">
        <f>SUM(S40:$S$136)</f>
        <v>174230207921.96698</v>
      </c>
      <c r="U40" s="6">
        <f t="shared" si="12"/>
        <v>29.781666332545374</v>
      </c>
    </row>
    <row r="41" spans="1:21">
      <c r="A41" s="21">
        <v>27</v>
      </c>
      <c r="B41" s="22">
        <f>Absterbeordnung!B35</f>
        <v>98887</v>
      </c>
      <c r="C41" s="15">
        <f t="shared" si="1"/>
        <v>0.58586204395259456</v>
      </c>
      <c r="D41" s="14">
        <f t="shared" si="2"/>
        <v>57934.139940340217</v>
      </c>
      <c r="E41" s="14">
        <f>SUM(D41:$D$127)</f>
        <v>1861933.4939043294</v>
      </c>
      <c r="F41" s="16">
        <f t="shared" si="3"/>
        <v>32.138795808856798</v>
      </c>
      <c r="G41" s="5"/>
      <c r="H41" s="14">
        <f t="shared" si="4"/>
        <v>98887</v>
      </c>
      <c r="I41" s="15">
        <f t="shared" si="5"/>
        <v>0.58586204395259456</v>
      </c>
      <c r="J41" s="14">
        <f t="shared" si="6"/>
        <v>57934.139940340217</v>
      </c>
      <c r="K41" s="14">
        <f>SUM($J41:J$127)</f>
        <v>1861933.4939043294</v>
      </c>
      <c r="L41" s="16">
        <f t="shared" si="7"/>
        <v>32.138795808856798</v>
      </c>
      <c r="M41" s="16"/>
      <c r="N41" s="6">
        <v>27</v>
      </c>
      <c r="O41" s="6">
        <f t="shared" si="0"/>
        <v>27</v>
      </c>
      <c r="P41" s="6">
        <f t="shared" si="8"/>
        <v>98887</v>
      </c>
      <c r="Q41" s="6">
        <f t="shared" si="9"/>
        <v>98887</v>
      </c>
      <c r="R41" s="5">
        <f t="shared" si="10"/>
        <v>98887</v>
      </c>
      <c r="S41" s="5">
        <f t="shared" si="11"/>
        <v>5728933296.2804232</v>
      </c>
      <c r="T41" s="20">
        <f>SUM(S41:$S$136)</f>
        <v>168379957436.43362</v>
      </c>
      <c r="U41" s="6">
        <f t="shared" si="12"/>
        <v>29.391153418692497</v>
      </c>
    </row>
    <row r="42" spans="1:21">
      <c r="A42" s="21">
        <v>28</v>
      </c>
      <c r="B42" s="22">
        <f>Absterbeordnung!B36</f>
        <v>98828</v>
      </c>
      <c r="C42" s="15">
        <f t="shared" si="1"/>
        <v>0.57437455289470041</v>
      </c>
      <c r="D42" s="14">
        <f t="shared" si="2"/>
        <v>56764.288313477453</v>
      </c>
      <c r="E42" s="14">
        <f>SUM(D42:$D$127)</f>
        <v>1803999.3539639893</v>
      </c>
      <c r="F42" s="16">
        <f t="shared" si="3"/>
        <v>31.780533281796977</v>
      </c>
      <c r="G42" s="5"/>
      <c r="H42" s="14">
        <f t="shared" si="4"/>
        <v>98828</v>
      </c>
      <c r="I42" s="15">
        <f t="shared" si="5"/>
        <v>0.57437455289470041</v>
      </c>
      <c r="J42" s="14">
        <f t="shared" si="6"/>
        <v>56764.288313477453</v>
      </c>
      <c r="K42" s="14">
        <f>SUM($J42:J$127)</f>
        <v>1803999.3539639893</v>
      </c>
      <c r="L42" s="16">
        <f t="shared" si="7"/>
        <v>31.780533281796977</v>
      </c>
      <c r="M42" s="16"/>
      <c r="N42" s="6">
        <v>28</v>
      </c>
      <c r="O42" s="6">
        <f t="shared" si="0"/>
        <v>28</v>
      </c>
      <c r="P42" s="6">
        <f t="shared" si="8"/>
        <v>98828</v>
      </c>
      <c r="Q42" s="6">
        <f t="shared" si="9"/>
        <v>98828</v>
      </c>
      <c r="R42" s="5">
        <f t="shared" si="10"/>
        <v>98828</v>
      </c>
      <c r="S42" s="5">
        <f t="shared" si="11"/>
        <v>5609901085.4443493</v>
      </c>
      <c r="T42" s="20">
        <f>SUM(S42:$S$136)</f>
        <v>162651024140.1532</v>
      </c>
      <c r="U42" s="6">
        <f t="shared" si="12"/>
        <v>28.993563640930031</v>
      </c>
    </row>
    <row r="43" spans="1:21">
      <c r="A43" s="21">
        <v>29</v>
      </c>
      <c r="B43" s="22">
        <f>Absterbeordnung!B37</f>
        <v>98767</v>
      </c>
      <c r="C43" s="15">
        <f t="shared" si="1"/>
        <v>0.56311230675951029</v>
      </c>
      <c r="D43" s="14">
        <f t="shared" si="2"/>
        <v>55616.913201716554</v>
      </c>
      <c r="E43" s="14">
        <f>SUM(D43:$D$127)</f>
        <v>1747235.0656505118</v>
      </c>
      <c r="F43" s="16">
        <f t="shared" si="3"/>
        <v>31.415534683010513</v>
      </c>
      <c r="G43" s="5"/>
      <c r="H43" s="14">
        <f t="shared" si="4"/>
        <v>98767</v>
      </c>
      <c r="I43" s="15">
        <f t="shared" si="5"/>
        <v>0.56311230675951029</v>
      </c>
      <c r="J43" s="14">
        <f t="shared" si="6"/>
        <v>55616.913201716554</v>
      </c>
      <c r="K43" s="14">
        <f>SUM($J43:J$127)</f>
        <v>1747235.0656505118</v>
      </c>
      <c r="L43" s="16">
        <f t="shared" si="7"/>
        <v>31.415534683010513</v>
      </c>
      <c r="M43" s="16"/>
      <c r="N43" s="6">
        <v>29</v>
      </c>
      <c r="O43" s="6">
        <f t="shared" si="0"/>
        <v>29</v>
      </c>
      <c r="P43" s="6">
        <f t="shared" si="8"/>
        <v>98767</v>
      </c>
      <c r="Q43" s="6">
        <f t="shared" si="9"/>
        <v>98767</v>
      </c>
      <c r="R43" s="5">
        <f t="shared" si="10"/>
        <v>98767</v>
      </c>
      <c r="S43" s="5">
        <f t="shared" si="11"/>
        <v>5493115666.1939392</v>
      </c>
      <c r="T43" s="20">
        <f>SUM(S43:$S$136)</f>
        <v>157041123054.70883</v>
      </c>
      <c r="U43" s="6">
        <f t="shared" si="12"/>
        <v>28.588715875979219</v>
      </c>
    </row>
    <row r="44" spans="1:21">
      <c r="A44" s="21">
        <v>30</v>
      </c>
      <c r="B44" s="22">
        <f>Absterbeordnung!B38</f>
        <v>98704</v>
      </c>
      <c r="C44" s="15">
        <f t="shared" si="1"/>
        <v>0.55207088897991197</v>
      </c>
      <c r="D44" s="14">
        <f t="shared" si="2"/>
        <v>54491.605025873228</v>
      </c>
      <c r="E44" s="14">
        <f>SUM(D44:$D$127)</f>
        <v>1691618.152448795</v>
      </c>
      <c r="F44" s="16">
        <f t="shared" si="3"/>
        <v>31.043647028667916</v>
      </c>
      <c r="G44" s="5"/>
      <c r="H44" s="14">
        <f t="shared" si="4"/>
        <v>98704</v>
      </c>
      <c r="I44" s="15">
        <f t="shared" si="5"/>
        <v>0.55207088897991197</v>
      </c>
      <c r="J44" s="14">
        <f t="shared" si="6"/>
        <v>54491.605025873228</v>
      </c>
      <c r="K44" s="14">
        <f>SUM($J44:J$127)</f>
        <v>1691618.152448795</v>
      </c>
      <c r="L44" s="16">
        <f t="shared" si="7"/>
        <v>31.043647028667916</v>
      </c>
      <c r="M44" s="16"/>
      <c r="N44" s="6">
        <v>30</v>
      </c>
      <c r="O44" s="6">
        <f t="shared" si="0"/>
        <v>30</v>
      </c>
      <c r="P44" s="6">
        <f t="shared" si="8"/>
        <v>98704</v>
      </c>
      <c r="Q44" s="6">
        <f t="shared" si="9"/>
        <v>98704</v>
      </c>
      <c r="R44" s="5">
        <f t="shared" si="10"/>
        <v>98704</v>
      </c>
      <c r="S44" s="5">
        <f t="shared" si="11"/>
        <v>5378539382.4737911</v>
      </c>
      <c r="T44" s="20">
        <f>SUM(S44:$S$136)</f>
        <v>151548007388.51489</v>
      </c>
      <c r="U44" s="6">
        <f t="shared" si="12"/>
        <v>28.176424231891058</v>
      </c>
    </row>
    <row r="45" spans="1:21">
      <c r="A45" s="21">
        <v>31</v>
      </c>
      <c r="B45" s="22">
        <f>Absterbeordnung!B39</f>
        <v>98638</v>
      </c>
      <c r="C45" s="15">
        <f t="shared" si="1"/>
        <v>0.54124596958814919</v>
      </c>
      <c r="D45" s="14">
        <f t="shared" si="2"/>
        <v>53387.41994823586</v>
      </c>
      <c r="E45" s="14">
        <f>SUM(D45:$D$127)</f>
        <v>1637126.547422922</v>
      </c>
      <c r="F45" s="16">
        <f t="shared" si="3"/>
        <v>30.665024625843891</v>
      </c>
      <c r="G45" s="5"/>
      <c r="H45" s="14">
        <f t="shared" si="4"/>
        <v>98638</v>
      </c>
      <c r="I45" s="15">
        <f t="shared" si="5"/>
        <v>0.54124596958814919</v>
      </c>
      <c r="J45" s="14">
        <f t="shared" si="6"/>
        <v>53387.41994823586</v>
      </c>
      <c r="K45" s="14">
        <f>SUM($J45:J$127)</f>
        <v>1637126.547422922</v>
      </c>
      <c r="L45" s="16">
        <f t="shared" si="7"/>
        <v>30.665024625843891</v>
      </c>
      <c r="M45" s="16"/>
      <c r="N45" s="6">
        <v>31</v>
      </c>
      <c r="O45" s="6">
        <f t="shared" si="0"/>
        <v>31</v>
      </c>
      <c r="P45" s="6">
        <f t="shared" si="8"/>
        <v>98638</v>
      </c>
      <c r="Q45" s="6">
        <f t="shared" si="9"/>
        <v>98638</v>
      </c>
      <c r="R45" s="5">
        <f t="shared" si="10"/>
        <v>98638</v>
      </c>
      <c r="S45" s="5">
        <f t="shared" si="11"/>
        <v>5266028328.8540888</v>
      </c>
      <c r="T45" s="20">
        <f>SUM(S45:$S$136)</f>
        <v>146169468006.04111</v>
      </c>
      <c r="U45" s="6">
        <f t="shared" si="12"/>
        <v>27.757060706479002</v>
      </c>
    </row>
    <row r="46" spans="1:21">
      <c r="A46" s="21">
        <v>32</v>
      </c>
      <c r="B46" s="22">
        <f>Absterbeordnung!B40</f>
        <v>98570</v>
      </c>
      <c r="C46" s="15">
        <f t="shared" si="1"/>
        <v>0.53063330351779314</v>
      </c>
      <c r="D46" s="14">
        <f t="shared" si="2"/>
        <v>52304.524727748867</v>
      </c>
      <c r="E46" s="14">
        <f>SUM(D46:$D$127)</f>
        <v>1583739.1274746861</v>
      </c>
      <c r="F46" s="16">
        <f t="shared" si="3"/>
        <v>30.279199279952021</v>
      </c>
      <c r="G46" s="5"/>
      <c r="H46" s="14">
        <f t="shared" si="4"/>
        <v>98570</v>
      </c>
      <c r="I46" s="15">
        <f t="shared" si="5"/>
        <v>0.53063330351779314</v>
      </c>
      <c r="J46" s="14">
        <f t="shared" si="6"/>
        <v>52304.524727748867</v>
      </c>
      <c r="K46" s="14">
        <f>SUM($J46:J$127)</f>
        <v>1583739.1274746861</v>
      </c>
      <c r="L46" s="16">
        <f t="shared" si="7"/>
        <v>30.279199279952021</v>
      </c>
      <c r="M46" s="16"/>
      <c r="N46" s="6">
        <v>32</v>
      </c>
      <c r="O46" s="6">
        <f t="shared" ref="O46:O77" si="13">N46+$B$3</f>
        <v>32</v>
      </c>
      <c r="P46" s="6">
        <f t="shared" si="8"/>
        <v>98570</v>
      </c>
      <c r="Q46" s="6">
        <f t="shared" si="9"/>
        <v>98570</v>
      </c>
      <c r="R46" s="5">
        <f t="shared" si="10"/>
        <v>98570</v>
      </c>
      <c r="S46" s="5">
        <f t="shared" si="11"/>
        <v>5155657002.4142065</v>
      </c>
      <c r="T46" s="20">
        <f>SUM(S46:$S$136)</f>
        <v>140903439677.18701</v>
      </c>
      <c r="U46" s="6">
        <f t="shared" si="12"/>
        <v>27.329870782949111</v>
      </c>
    </row>
    <row r="47" spans="1:21">
      <c r="A47" s="21">
        <v>33</v>
      </c>
      <c r="B47" s="22">
        <f>Absterbeordnung!B41</f>
        <v>98499</v>
      </c>
      <c r="C47" s="15">
        <f t="shared" ref="C47:C78" si="14">1/(((1+($B$5/100))^A47))</f>
        <v>0.52022872893901284</v>
      </c>
      <c r="D47" s="14">
        <f t="shared" ref="D47:D78" si="15">B47*C47</f>
        <v>51242.009571763825</v>
      </c>
      <c r="E47" s="14">
        <f>SUM(D47:$D$127)</f>
        <v>1531434.6027469372</v>
      </c>
      <c r="F47" s="16">
        <f t="shared" ref="F47:F78" si="16">E47/D47</f>
        <v>29.886310383713216</v>
      </c>
      <c r="G47" s="5"/>
      <c r="H47" s="14">
        <f t="shared" si="4"/>
        <v>98499</v>
      </c>
      <c r="I47" s="15">
        <f t="shared" ref="I47:I78" si="17">1/(((1+($B$5/100))^A47))</f>
        <v>0.52022872893901284</v>
      </c>
      <c r="J47" s="14">
        <f t="shared" ref="J47:J78" si="18">H47*I47</f>
        <v>51242.009571763825</v>
      </c>
      <c r="K47" s="14">
        <f>SUM($J47:J$127)</f>
        <v>1531434.6027469372</v>
      </c>
      <c r="L47" s="16">
        <f t="shared" ref="L47:L78" si="19">K47/J47</f>
        <v>29.886310383713216</v>
      </c>
      <c r="M47" s="16"/>
      <c r="N47" s="6">
        <v>33</v>
      </c>
      <c r="O47" s="6">
        <f t="shared" si="13"/>
        <v>33</v>
      </c>
      <c r="P47" s="6">
        <f t="shared" si="8"/>
        <v>98499</v>
      </c>
      <c r="Q47" s="6">
        <f t="shared" si="9"/>
        <v>98499</v>
      </c>
      <c r="R47" s="5">
        <f t="shared" si="10"/>
        <v>98499</v>
      </c>
      <c r="S47" s="5">
        <f t="shared" ref="S47:S78" si="20">P47*R47*I47</f>
        <v>5047286700.809165</v>
      </c>
      <c r="T47" s="20">
        <f>SUM(S47:$S$136)</f>
        <v>135747782674.77284</v>
      </c>
      <c r="U47" s="6">
        <f t="shared" ref="U47:U78" si="21">T47/S47</f>
        <v>26.895199484707337</v>
      </c>
    </row>
    <row r="48" spans="1:21">
      <c r="A48" s="21">
        <v>34</v>
      </c>
      <c r="B48" s="22">
        <f>Absterbeordnung!B42</f>
        <v>98425</v>
      </c>
      <c r="C48" s="15">
        <f t="shared" si="14"/>
        <v>0.51002816562648323</v>
      </c>
      <c r="D48" s="14">
        <f t="shared" si="15"/>
        <v>50199.522201786611</v>
      </c>
      <c r="E48" s="14">
        <f>SUM(D48:$D$127)</f>
        <v>1480192.5931751735</v>
      </c>
      <c r="F48" s="16">
        <f t="shared" si="16"/>
        <v>29.48618887696292</v>
      </c>
      <c r="G48" s="5"/>
      <c r="H48" s="14">
        <f t="shared" si="4"/>
        <v>98425</v>
      </c>
      <c r="I48" s="15">
        <f t="shared" si="17"/>
        <v>0.51002816562648323</v>
      </c>
      <c r="J48" s="14">
        <f t="shared" si="18"/>
        <v>50199.522201786611</v>
      </c>
      <c r="K48" s="14">
        <f>SUM($J48:J$127)</f>
        <v>1480192.5931751735</v>
      </c>
      <c r="L48" s="16">
        <f t="shared" si="19"/>
        <v>29.48618887696292</v>
      </c>
      <c r="M48" s="16"/>
      <c r="N48" s="6">
        <v>34</v>
      </c>
      <c r="O48" s="6">
        <f t="shared" si="13"/>
        <v>34</v>
      </c>
      <c r="P48" s="6">
        <f t="shared" si="8"/>
        <v>98425</v>
      </c>
      <c r="Q48" s="6">
        <f t="shared" si="9"/>
        <v>98425</v>
      </c>
      <c r="R48" s="5">
        <f t="shared" si="10"/>
        <v>98425</v>
      </c>
      <c r="S48" s="5">
        <f t="shared" si="20"/>
        <v>4940887972.7108469</v>
      </c>
      <c r="T48" s="20">
        <f>SUM(S48:$S$136)</f>
        <v>130700495973.96368</v>
      </c>
      <c r="U48" s="6">
        <f t="shared" si="21"/>
        <v>26.452835339687756</v>
      </c>
    </row>
    <row r="49" spans="1:21">
      <c r="A49" s="21">
        <v>35</v>
      </c>
      <c r="B49" s="22">
        <f>Absterbeordnung!B43</f>
        <v>98347</v>
      </c>
      <c r="C49" s="15">
        <f t="shared" si="14"/>
        <v>0.50002761335929735</v>
      </c>
      <c r="D49" s="14">
        <f t="shared" si="15"/>
        <v>49176.215691046818</v>
      </c>
      <c r="E49" s="14">
        <f>SUM(D49:$D$127)</f>
        <v>1429993.0709733872</v>
      </c>
      <c r="F49" s="16">
        <f t="shared" si="16"/>
        <v>29.078957192587236</v>
      </c>
      <c r="G49" s="5"/>
      <c r="H49" s="14">
        <f t="shared" si="4"/>
        <v>98347</v>
      </c>
      <c r="I49" s="15">
        <f t="shared" si="17"/>
        <v>0.50002761335929735</v>
      </c>
      <c r="J49" s="14">
        <f t="shared" si="18"/>
        <v>49176.215691046818</v>
      </c>
      <c r="K49" s="14">
        <f>SUM($J49:J$127)</f>
        <v>1429993.0709733872</v>
      </c>
      <c r="L49" s="16">
        <f t="shared" si="19"/>
        <v>29.078957192587236</v>
      </c>
      <c r="M49" s="16"/>
      <c r="N49" s="6">
        <v>35</v>
      </c>
      <c r="O49" s="6">
        <f t="shared" si="13"/>
        <v>35</v>
      </c>
      <c r="P49" s="6">
        <f t="shared" si="8"/>
        <v>98347</v>
      </c>
      <c r="Q49" s="6">
        <f t="shared" si="9"/>
        <v>98347</v>
      </c>
      <c r="R49" s="5">
        <f t="shared" si="10"/>
        <v>98347</v>
      </c>
      <c r="S49" s="5">
        <f t="shared" si="20"/>
        <v>4836333284.5673809</v>
      </c>
      <c r="T49" s="20">
        <f>SUM(S49:$S$136)</f>
        <v>125759608001.25284</v>
      </c>
      <c r="U49" s="6">
        <f t="shared" si="21"/>
        <v>26.003089655245351</v>
      </c>
    </row>
    <row r="50" spans="1:21">
      <c r="A50" s="21">
        <v>36</v>
      </c>
      <c r="B50" s="22">
        <f>Absterbeordnung!B44</f>
        <v>98264</v>
      </c>
      <c r="C50" s="15">
        <f t="shared" si="14"/>
        <v>0.49022315035225233</v>
      </c>
      <c r="D50" s="14">
        <f t="shared" si="15"/>
        <v>48171.287646213721</v>
      </c>
      <c r="E50" s="14">
        <f>SUM(D50:$D$127)</f>
        <v>1380816.8552823402</v>
      </c>
      <c r="F50" s="16">
        <f t="shared" si="16"/>
        <v>28.66472794797448</v>
      </c>
      <c r="G50" s="5"/>
      <c r="H50" s="14">
        <f t="shared" si="4"/>
        <v>98264</v>
      </c>
      <c r="I50" s="15">
        <f t="shared" si="17"/>
        <v>0.49022315035225233</v>
      </c>
      <c r="J50" s="14">
        <f t="shared" si="18"/>
        <v>48171.287646213721</v>
      </c>
      <c r="K50" s="14">
        <f>SUM($J50:J$127)</f>
        <v>1380816.8552823402</v>
      </c>
      <c r="L50" s="16">
        <f t="shared" si="19"/>
        <v>28.66472794797448</v>
      </c>
      <c r="M50" s="16"/>
      <c r="N50" s="6">
        <v>36</v>
      </c>
      <c r="O50" s="6">
        <f t="shared" si="13"/>
        <v>36</v>
      </c>
      <c r="P50" s="6">
        <f t="shared" si="8"/>
        <v>98264</v>
      </c>
      <c r="Q50" s="6">
        <f t="shared" si="9"/>
        <v>98264</v>
      </c>
      <c r="R50" s="5">
        <f t="shared" si="10"/>
        <v>98264</v>
      </c>
      <c r="S50" s="5">
        <f t="shared" si="20"/>
        <v>4733503409.2675457</v>
      </c>
      <c r="T50" s="20">
        <f>SUM(S50:$S$136)</f>
        <v>120923274716.68547</v>
      </c>
      <c r="U50" s="6">
        <f t="shared" si="21"/>
        <v>25.546252798706007</v>
      </c>
    </row>
    <row r="51" spans="1:21">
      <c r="A51" s="21">
        <v>37</v>
      </c>
      <c r="B51" s="22">
        <f>Absterbeordnung!B45</f>
        <v>98176</v>
      </c>
      <c r="C51" s="15">
        <f t="shared" si="14"/>
        <v>0.48061093171789437</v>
      </c>
      <c r="D51" s="14">
        <f t="shared" si="15"/>
        <v>47184.458832336</v>
      </c>
      <c r="E51" s="14">
        <f>SUM(D51:$D$127)</f>
        <v>1332645.5676361267</v>
      </c>
      <c r="F51" s="16">
        <f t="shared" si="16"/>
        <v>28.24331571485251</v>
      </c>
      <c r="G51" s="5"/>
      <c r="H51" s="14">
        <f t="shared" si="4"/>
        <v>98176</v>
      </c>
      <c r="I51" s="15">
        <f t="shared" si="17"/>
        <v>0.48061093171789437</v>
      </c>
      <c r="J51" s="14">
        <f t="shared" si="18"/>
        <v>47184.458832336</v>
      </c>
      <c r="K51" s="14">
        <f>SUM($J51:J$127)</f>
        <v>1332645.5676361267</v>
      </c>
      <c r="L51" s="16">
        <f t="shared" si="19"/>
        <v>28.24331571485251</v>
      </c>
      <c r="M51" s="16"/>
      <c r="N51" s="6">
        <v>37</v>
      </c>
      <c r="O51" s="6">
        <f t="shared" si="13"/>
        <v>37</v>
      </c>
      <c r="P51" s="6">
        <f t="shared" si="8"/>
        <v>98176</v>
      </c>
      <c r="Q51" s="6">
        <f t="shared" si="9"/>
        <v>98176</v>
      </c>
      <c r="R51" s="5">
        <f t="shared" si="10"/>
        <v>98176</v>
      </c>
      <c r="S51" s="5">
        <f t="shared" si="20"/>
        <v>4632381430.3234186</v>
      </c>
      <c r="T51" s="20">
        <f>SUM(S51:$S$136)</f>
        <v>116189771307.41792</v>
      </c>
      <c r="U51" s="6">
        <f t="shared" si="21"/>
        <v>25.082082089968551</v>
      </c>
    </row>
    <row r="52" spans="1:21">
      <c r="A52" s="21">
        <v>38</v>
      </c>
      <c r="B52" s="22">
        <f>Absterbeordnung!B46</f>
        <v>98081</v>
      </c>
      <c r="C52" s="15">
        <f t="shared" si="14"/>
        <v>0.47118718795871989</v>
      </c>
      <c r="D52" s="14">
        <f t="shared" si="15"/>
        <v>46214.510582179202</v>
      </c>
      <c r="E52" s="14">
        <f>SUM(D52:$D$127)</f>
        <v>1285461.1088037905</v>
      </c>
      <c r="F52" s="16">
        <f t="shared" si="16"/>
        <v>27.815097306244713</v>
      </c>
      <c r="G52" s="5"/>
      <c r="H52" s="14">
        <f t="shared" si="4"/>
        <v>98081</v>
      </c>
      <c r="I52" s="15">
        <f t="shared" si="17"/>
        <v>0.47118718795871989</v>
      </c>
      <c r="J52" s="14">
        <f t="shared" si="18"/>
        <v>46214.510582179202</v>
      </c>
      <c r="K52" s="14">
        <f>SUM($J52:J$127)</f>
        <v>1285461.1088037905</v>
      </c>
      <c r="L52" s="16">
        <f t="shared" si="19"/>
        <v>27.815097306244713</v>
      </c>
      <c r="M52" s="16"/>
      <c r="N52" s="6">
        <v>38</v>
      </c>
      <c r="O52" s="6">
        <f t="shared" si="13"/>
        <v>38</v>
      </c>
      <c r="P52" s="6">
        <f t="shared" si="8"/>
        <v>98081</v>
      </c>
      <c r="Q52" s="6">
        <f t="shared" si="9"/>
        <v>98081</v>
      </c>
      <c r="R52" s="5">
        <f t="shared" si="10"/>
        <v>98081</v>
      </c>
      <c r="S52" s="5">
        <f t="shared" si="20"/>
        <v>4532765412.4107189</v>
      </c>
      <c r="T52" s="20">
        <f>SUM(S52:$S$136)</f>
        <v>111557389877.0945</v>
      </c>
      <c r="U52" s="6">
        <f t="shared" si="21"/>
        <v>24.611330992698228</v>
      </c>
    </row>
    <row r="53" spans="1:21">
      <c r="A53" s="21">
        <v>39</v>
      </c>
      <c r="B53" s="22">
        <f>Absterbeordnung!B47</f>
        <v>97978</v>
      </c>
      <c r="C53" s="15">
        <f t="shared" si="14"/>
        <v>0.46194822348894127</v>
      </c>
      <c r="D53" s="14">
        <f t="shared" si="15"/>
        <v>45260.763040999489</v>
      </c>
      <c r="E53" s="14">
        <f>SUM(D53:$D$127)</f>
        <v>1239246.5982216112</v>
      </c>
      <c r="F53" s="16">
        <f t="shared" si="16"/>
        <v>27.380152586005654</v>
      </c>
      <c r="G53" s="5"/>
      <c r="H53" s="14">
        <f t="shared" si="4"/>
        <v>97978</v>
      </c>
      <c r="I53" s="15">
        <f t="shared" si="17"/>
        <v>0.46194822348894127</v>
      </c>
      <c r="J53" s="14">
        <f t="shared" si="18"/>
        <v>45260.763040999489</v>
      </c>
      <c r="K53" s="14">
        <f>SUM($J53:J$127)</f>
        <v>1239246.5982216112</v>
      </c>
      <c r="L53" s="16">
        <f t="shared" si="19"/>
        <v>27.380152586005654</v>
      </c>
      <c r="M53" s="16"/>
      <c r="N53" s="6">
        <v>39</v>
      </c>
      <c r="O53" s="6">
        <f t="shared" si="13"/>
        <v>39</v>
      </c>
      <c r="P53" s="6">
        <f t="shared" si="8"/>
        <v>97978</v>
      </c>
      <c r="Q53" s="6">
        <f t="shared" si="9"/>
        <v>97978</v>
      </c>
      <c r="R53" s="5">
        <f t="shared" si="10"/>
        <v>97978</v>
      </c>
      <c r="S53" s="5">
        <f t="shared" si="20"/>
        <v>4434559041.2310476</v>
      </c>
      <c r="T53" s="20">
        <f>SUM(S53:$S$136)</f>
        <v>107024624464.68376</v>
      </c>
      <c r="U53" s="6">
        <f t="shared" si="21"/>
        <v>24.134220216622346</v>
      </c>
    </row>
    <row r="54" spans="1:21">
      <c r="A54" s="21">
        <v>40</v>
      </c>
      <c r="B54" s="22">
        <f>Absterbeordnung!B48</f>
        <v>97866</v>
      </c>
      <c r="C54" s="15">
        <f t="shared" si="14"/>
        <v>0.45289041518523643</v>
      </c>
      <c r="D54" s="14">
        <f t="shared" si="15"/>
        <v>44322.573372518345</v>
      </c>
      <c r="E54" s="14">
        <f>SUM(D54:$D$127)</f>
        <v>1193985.8351806118</v>
      </c>
      <c r="F54" s="16">
        <f t="shared" si="16"/>
        <v>26.938549464299104</v>
      </c>
      <c r="G54" s="5"/>
      <c r="H54" s="14">
        <f t="shared" si="4"/>
        <v>97866</v>
      </c>
      <c r="I54" s="15">
        <f t="shared" si="17"/>
        <v>0.45289041518523643</v>
      </c>
      <c r="J54" s="14">
        <f t="shared" si="18"/>
        <v>44322.573372518345</v>
      </c>
      <c r="K54" s="14">
        <f>SUM($J54:J$127)</f>
        <v>1193985.8351806118</v>
      </c>
      <c r="L54" s="16">
        <f t="shared" si="19"/>
        <v>26.938549464299104</v>
      </c>
      <c r="M54" s="16"/>
      <c r="N54" s="6">
        <v>40</v>
      </c>
      <c r="O54" s="6">
        <f t="shared" si="13"/>
        <v>40</v>
      </c>
      <c r="P54" s="6">
        <f t="shared" si="8"/>
        <v>97866</v>
      </c>
      <c r="Q54" s="6">
        <f t="shared" si="9"/>
        <v>97866</v>
      </c>
      <c r="R54" s="5">
        <f t="shared" si="10"/>
        <v>97866</v>
      </c>
      <c r="S54" s="5">
        <f t="shared" si="20"/>
        <v>4337672965.674881</v>
      </c>
      <c r="T54" s="20">
        <f>SUM(S54:$S$136)</f>
        <v>102590065423.45271</v>
      </c>
      <c r="U54" s="6">
        <f t="shared" si="21"/>
        <v>23.650945157754911</v>
      </c>
    </row>
    <row r="55" spans="1:21">
      <c r="A55" s="21">
        <v>41</v>
      </c>
      <c r="B55" s="22">
        <f>Absterbeordnung!B49</f>
        <v>97742</v>
      </c>
      <c r="C55" s="15">
        <f t="shared" si="14"/>
        <v>0.44401021096591808</v>
      </c>
      <c r="D55" s="14">
        <f t="shared" si="15"/>
        <v>43398.446040230767</v>
      </c>
      <c r="E55" s="14">
        <f>SUM(D55:$D$127)</f>
        <v>1149663.2618080934</v>
      </c>
      <c r="F55" s="16">
        <f t="shared" si="16"/>
        <v>26.490885428071429</v>
      </c>
      <c r="G55" s="5"/>
      <c r="H55" s="14">
        <f t="shared" si="4"/>
        <v>97742</v>
      </c>
      <c r="I55" s="15">
        <f t="shared" si="17"/>
        <v>0.44401021096591808</v>
      </c>
      <c r="J55" s="14">
        <f t="shared" si="18"/>
        <v>43398.446040230767</v>
      </c>
      <c r="K55" s="14">
        <f>SUM($J55:J$127)</f>
        <v>1149663.2618080934</v>
      </c>
      <c r="L55" s="16">
        <f t="shared" si="19"/>
        <v>26.490885428071429</v>
      </c>
      <c r="M55" s="16"/>
      <c r="N55" s="6">
        <v>41</v>
      </c>
      <c r="O55" s="6">
        <f t="shared" si="13"/>
        <v>41</v>
      </c>
      <c r="P55" s="6">
        <f t="shared" si="8"/>
        <v>97742</v>
      </c>
      <c r="Q55" s="6">
        <f t="shared" si="9"/>
        <v>97742</v>
      </c>
      <c r="R55" s="5">
        <f t="shared" si="10"/>
        <v>97742</v>
      </c>
      <c r="S55" s="5">
        <f t="shared" si="20"/>
        <v>4241850912.8642354</v>
      </c>
      <c r="T55" s="20">
        <f>SUM(S55:$S$136)</f>
        <v>98252392457.777817</v>
      </c>
      <c r="U55" s="6">
        <f t="shared" si="21"/>
        <v>23.162622750320711</v>
      </c>
    </row>
    <row r="56" spans="1:21">
      <c r="A56" s="21">
        <v>42</v>
      </c>
      <c r="B56" s="22">
        <f>Absterbeordnung!B50</f>
        <v>97604</v>
      </c>
      <c r="C56" s="15">
        <f t="shared" si="14"/>
        <v>0.4353041283979589</v>
      </c>
      <c r="D56" s="14">
        <f t="shared" si="15"/>
        <v>42487.42414815438</v>
      </c>
      <c r="E56" s="14">
        <f>SUM(D56:$D$127)</f>
        <v>1106264.8157678624</v>
      </c>
      <c r="F56" s="16">
        <f t="shared" si="16"/>
        <v>26.037464919273475</v>
      </c>
      <c r="G56" s="5"/>
      <c r="H56" s="14">
        <f t="shared" si="4"/>
        <v>97604</v>
      </c>
      <c r="I56" s="15">
        <f t="shared" si="17"/>
        <v>0.4353041283979589</v>
      </c>
      <c r="J56" s="14">
        <f t="shared" si="18"/>
        <v>42487.42414815438</v>
      </c>
      <c r="K56" s="14">
        <f>SUM($J56:J$127)</f>
        <v>1106264.8157678624</v>
      </c>
      <c r="L56" s="16">
        <f t="shared" si="19"/>
        <v>26.037464919273475</v>
      </c>
      <c r="M56" s="16"/>
      <c r="N56" s="6">
        <v>42</v>
      </c>
      <c r="O56" s="6">
        <f t="shared" si="13"/>
        <v>42</v>
      </c>
      <c r="P56" s="6">
        <f t="shared" si="8"/>
        <v>97604</v>
      </c>
      <c r="Q56" s="6">
        <f t="shared" si="9"/>
        <v>97604</v>
      </c>
      <c r="R56" s="5">
        <f t="shared" si="10"/>
        <v>97604</v>
      </c>
      <c r="S56" s="5">
        <f t="shared" si="20"/>
        <v>4146942546.5564604</v>
      </c>
      <c r="T56" s="20">
        <f>SUM(S56:$S$136)</f>
        <v>94010541544.913589</v>
      </c>
      <c r="U56" s="6">
        <f t="shared" si="21"/>
        <v>22.669844226074002</v>
      </c>
    </row>
    <row r="57" spans="1:21">
      <c r="A57" s="21">
        <v>43</v>
      </c>
      <c r="B57" s="22">
        <f>Absterbeordnung!B51</f>
        <v>97452</v>
      </c>
      <c r="C57" s="15">
        <f t="shared" si="14"/>
        <v>0.4267687533313323</v>
      </c>
      <c r="D57" s="14">
        <f t="shared" si="15"/>
        <v>41589.468549644997</v>
      </c>
      <c r="E57" s="14">
        <f>SUM(D57:$D$127)</f>
        <v>1063777.3916197079</v>
      </c>
      <c r="F57" s="16">
        <f t="shared" si="16"/>
        <v>25.578047248905953</v>
      </c>
      <c r="G57" s="5"/>
      <c r="H57" s="14">
        <f t="shared" si="4"/>
        <v>97452</v>
      </c>
      <c r="I57" s="15">
        <f t="shared" si="17"/>
        <v>0.4267687533313323</v>
      </c>
      <c r="J57" s="14">
        <f t="shared" si="18"/>
        <v>41589.468549644997</v>
      </c>
      <c r="K57" s="14">
        <f>SUM($J57:J$127)</f>
        <v>1063777.3916197079</v>
      </c>
      <c r="L57" s="16">
        <f t="shared" si="19"/>
        <v>25.578047248905953</v>
      </c>
      <c r="M57" s="16"/>
      <c r="N57" s="6">
        <v>43</v>
      </c>
      <c r="O57" s="6">
        <f t="shared" si="13"/>
        <v>43</v>
      </c>
      <c r="P57" s="6">
        <f t="shared" si="8"/>
        <v>97452</v>
      </c>
      <c r="Q57" s="6">
        <f t="shared" si="9"/>
        <v>97452</v>
      </c>
      <c r="R57" s="5">
        <f t="shared" si="10"/>
        <v>97452</v>
      </c>
      <c r="S57" s="5">
        <f t="shared" si="20"/>
        <v>4052976889.1000042</v>
      </c>
      <c r="T57" s="20">
        <f>SUM(S57:$S$136)</f>
        <v>89863598998.357147</v>
      </c>
      <c r="U57" s="6">
        <f t="shared" si="21"/>
        <v>22.172245600520085</v>
      </c>
    </row>
    <row r="58" spans="1:21">
      <c r="A58" s="21">
        <v>44</v>
      </c>
      <c r="B58" s="22">
        <f>Absterbeordnung!B52</f>
        <v>97282</v>
      </c>
      <c r="C58" s="15">
        <f t="shared" si="14"/>
        <v>0.41840073856012966</v>
      </c>
      <c r="D58" s="14">
        <f t="shared" si="15"/>
        <v>40702.860648606533</v>
      </c>
      <c r="E58" s="14">
        <f>SUM(D58:$D$127)</f>
        <v>1022187.9230700629</v>
      </c>
      <c r="F58" s="16">
        <f t="shared" si="16"/>
        <v>25.113417258181279</v>
      </c>
      <c r="G58" s="5"/>
      <c r="H58" s="14">
        <f t="shared" si="4"/>
        <v>97282</v>
      </c>
      <c r="I58" s="15">
        <f t="shared" si="17"/>
        <v>0.41840073856012966</v>
      </c>
      <c r="J58" s="14">
        <f t="shared" si="18"/>
        <v>40702.860648606533</v>
      </c>
      <c r="K58" s="14">
        <f>SUM($J58:J$127)</f>
        <v>1022187.9230700629</v>
      </c>
      <c r="L58" s="16">
        <f t="shared" si="19"/>
        <v>25.113417258181279</v>
      </c>
      <c r="M58" s="16"/>
      <c r="N58" s="6">
        <v>44</v>
      </c>
      <c r="O58" s="6">
        <f t="shared" si="13"/>
        <v>44</v>
      </c>
      <c r="P58" s="6">
        <f t="shared" si="8"/>
        <v>97282</v>
      </c>
      <c r="Q58" s="6">
        <f t="shared" si="9"/>
        <v>97282</v>
      </c>
      <c r="R58" s="5">
        <f t="shared" si="10"/>
        <v>97282</v>
      </c>
      <c r="S58" s="5">
        <f t="shared" si="20"/>
        <v>3959655689.6177406</v>
      </c>
      <c r="T58" s="20">
        <f>SUM(S58:$S$136)</f>
        <v>85810622109.257156</v>
      </c>
      <c r="U58" s="6">
        <f t="shared" si="21"/>
        <v>21.671233267643327</v>
      </c>
    </row>
    <row r="59" spans="1:21">
      <c r="A59" s="21">
        <v>45</v>
      </c>
      <c r="B59" s="22">
        <f>Absterbeordnung!B53</f>
        <v>97092</v>
      </c>
      <c r="C59" s="15">
        <f t="shared" si="14"/>
        <v>0.41019680250993107</v>
      </c>
      <c r="D59" s="14">
        <f t="shared" si="15"/>
        <v>39826.827949294224</v>
      </c>
      <c r="E59" s="14">
        <f>SUM(D59:$D$127)</f>
        <v>981485.06242145645</v>
      </c>
      <c r="F59" s="16">
        <f t="shared" si="16"/>
        <v>24.643817069012886</v>
      </c>
      <c r="G59" s="5"/>
      <c r="H59" s="14">
        <f t="shared" si="4"/>
        <v>97092</v>
      </c>
      <c r="I59" s="15">
        <f t="shared" si="17"/>
        <v>0.41019680250993107</v>
      </c>
      <c r="J59" s="14">
        <f t="shared" si="18"/>
        <v>39826.827949294224</v>
      </c>
      <c r="K59" s="14">
        <f>SUM($J59:J$127)</f>
        <v>981485.06242145645</v>
      </c>
      <c r="L59" s="16">
        <f t="shared" si="19"/>
        <v>24.643817069012886</v>
      </c>
      <c r="M59" s="16"/>
      <c r="N59" s="6">
        <v>45</v>
      </c>
      <c r="O59" s="6">
        <f t="shared" si="13"/>
        <v>45</v>
      </c>
      <c r="P59" s="6">
        <f t="shared" si="8"/>
        <v>97092</v>
      </c>
      <c r="Q59" s="6">
        <f t="shared" si="9"/>
        <v>97092</v>
      </c>
      <c r="R59" s="5">
        <f t="shared" si="10"/>
        <v>97092</v>
      </c>
      <c r="S59" s="5">
        <f t="shared" si="20"/>
        <v>3866866379.2528753</v>
      </c>
      <c r="T59" s="20">
        <f>SUM(S59:$S$136)</f>
        <v>81850966419.63942</v>
      </c>
      <c r="U59" s="6">
        <f t="shared" si="21"/>
        <v>21.167260099495344</v>
      </c>
    </row>
    <row r="60" spans="1:21">
      <c r="A60" s="21">
        <v>46</v>
      </c>
      <c r="B60" s="22">
        <f>Absterbeordnung!B54</f>
        <v>96879</v>
      </c>
      <c r="C60" s="15">
        <f t="shared" si="14"/>
        <v>0.40215372795091275</v>
      </c>
      <c r="D60" s="14">
        <f t="shared" si="15"/>
        <v>38960.251010156477</v>
      </c>
      <c r="E60" s="14">
        <f>SUM(D60:$D$127)</f>
        <v>941658.23447216209</v>
      </c>
      <c r="F60" s="16">
        <f t="shared" si="16"/>
        <v>24.169716828227902</v>
      </c>
      <c r="G60" s="5"/>
      <c r="H60" s="14">
        <f t="shared" si="4"/>
        <v>96879</v>
      </c>
      <c r="I60" s="15">
        <f t="shared" si="17"/>
        <v>0.40215372795091275</v>
      </c>
      <c r="J60" s="14">
        <f t="shared" si="18"/>
        <v>38960.251010156477</v>
      </c>
      <c r="K60" s="14">
        <f>SUM($J60:J$127)</f>
        <v>941658.23447216209</v>
      </c>
      <c r="L60" s="16">
        <f t="shared" si="19"/>
        <v>24.169716828227902</v>
      </c>
      <c r="M60" s="16"/>
      <c r="N60" s="6">
        <v>46</v>
      </c>
      <c r="O60" s="6">
        <f t="shared" si="13"/>
        <v>46</v>
      </c>
      <c r="P60" s="6">
        <f t="shared" si="8"/>
        <v>96879</v>
      </c>
      <c r="Q60" s="6">
        <f t="shared" si="9"/>
        <v>96879</v>
      </c>
      <c r="R60" s="5">
        <f t="shared" si="10"/>
        <v>96879</v>
      </c>
      <c r="S60" s="5">
        <f t="shared" si="20"/>
        <v>3774430157.6129494</v>
      </c>
      <c r="T60" s="20">
        <f>SUM(S60:$S$136)</f>
        <v>77984100040.386551</v>
      </c>
      <c r="U60" s="6">
        <f t="shared" si="21"/>
        <v>20.661158581274631</v>
      </c>
    </row>
    <row r="61" spans="1:21">
      <c r="A61" s="21">
        <v>47</v>
      </c>
      <c r="B61" s="22">
        <f>Absterbeordnung!B55</f>
        <v>96640</v>
      </c>
      <c r="C61" s="15">
        <f t="shared" si="14"/>
        <v>0.39426836073618909</v>
      </c>
      <c r="D61" s="14">
        <f t="shared" si="15"/>
        <v>38102.094381545314</v>
      </c>
      <c r="E61" s="14">
        <f>SUM(D61:$D$127)</f>
        <v>902697.98346200562</v>
      </c>
      <c r="F61" s="16">
        <f t="shared" si="16"/>
        <v>23.6915581181077</v>
      </c>
      <c r="G61" s="5"/>
      <c r="H61" s="14">
        <f t="shared" si="4"/>
        <v>96640</v>
      </c>
      <c r="I61" s="15">
        <f t="shared" si="17"/>
        <v>0.39426836073618909</v>
      </c>
      <c r="J61" s="14">
        <f t="shared" si="18"/>
        <v>38102.094381545314</v>
      </c>
      <c r="K61" s="14">
        <f>SUM($J61:J$127)</f>
        <v>902697.98346200562</v>
      </c>
      <c r="L61" s="16">
        <f t="shared" si="19"/>
        <v>23.6915581181077</v>
      </c>
      <c r="M61" s="16"/>
      <c r="N61" s="6">
        <v>47</v>
      </c>
      <c r="O61" s="6">
        <f t="shared" si="13"/>
        <v>47</v>
      </c>
      <c r="P61" s="6">
        <f t="shared" si="8"/>
        <v>96640</v>
      </c>
      <c r="Q61" s="6">
        <f t="shared" si="9"/>
        <v>96640</v>
      </c>
      <c r="R61" s="5">
        <f t="shared" si="10"/>
        <v>96640</v>
      </c>
      <c r="S61" s="5">
        <f t="shared" si="20"/>
        <v>3682186401.0325394</v>
      </c>
      <c r="T61" s="20">
        <f>SUM(S61:$S$136)</f>
        <v>74209669882.77359</v>
      </c>
      <c r="U61" s="6">
        <f t="shared" si="21"/>
        <v>20.153697233242756</v>
      </c>
    </row>
    <row r="62" spans="1:21">
      <c r="A62" s="21">
        <v>48</v>
      </c>
      <c r="B62" s="22">
        <f>Absterbeordnung!B56</f>
        <v>96371</v>
      </c>
      <c r="C62" s="15">
        <f t="shared" si="14"/>
        <v>0.38653760856489122</v>
      </c>
      <c r="D62" s="14">
        <f t="shared" si="15"/>
        <v>37251.015875007135</v>
      </c>
      <c r="E62" s="14">
        <f>SUM(D62:$D$127)</f>
        <v>864595.8890804603</v>
      </c>
      <c r="F62" s="16">
        <f t="shared" si="16"/>
        <v>23.209994916153267</v>
      </c>
      <c r="G62" s="5"/>
      <c r="H62" s="14">
        <f t="shared" si="4"/>
        <v>96371</v>
      </c>
      <c r="I62" s="15">
        <f t="shared" si="17"/>
        <v>0.38653760856489122</v>
      </c>
      <c r="J62" s="14">
        <f t="shared" si="18"/>
        <v>37251.015875007135</v>
      </c>
      <c r="K62" s="14">
        <f>SUM($J62:J$127)</f>
        <v>864595.8890804603</v>
      </c>
      <c r="L62" s="16">
        <f t="shared" si="19"/>
        <v>23.209994916153267</v>
      </c>
      <c r="M62" s="16"/>
      <c r="N62" s="6">
        <v>48</v>
      </c>
      <c r="O62" s="6">
        <f t="shared" si="13"/>
        <v>48</v>
      </c>
      <c r="P62" s="6">
        <f t="shared" si="8"/>
        <v>96371</v>
      </c>
      <c r="Q62" s="6">
        <f t="shared" si="9"/>
        <v>96371</v>
      </c>
      <c r="R62" s="5">
        <f t="shared" si="10"/>
        <v>96371</v>
      </c>
      <c r="S62" s="5">
        <f t="shared" si="20"/>
        <v>3589917650.8903122</v>
      </c>
      <c r="T62" s="20">
        <f>SUM(S62:$S$136)</f>
        <v>70527483481.741043</v>
      </c>
      <c r="U62" s="6">
        <f t="shared" si="21"/>
        <v>19.645989223248613</v>
      </c>
    </row>
    <row r="63" spans="1:21">
      <c r="A63" s="21">
        <v>49</v>
      </c>
      <c r="B63" s="22">
        <f>Absterbeordnung!B57</f>
        <v>96069</v>
      </c>
      <c r="C63" s="15">
        <f t="shared" si="14"/>
        <v>0.37895843976950117</v>
      </c>
      <c r="D63" s="14">
        <f t="shared" si="15"/>
        <v>36406.15835021621</v>
      </c>
      <c r="E63" s="14">
        <f>SUM(D63:$D$127)</f>
        <v>827344.87320545316</v>
      </c>
      <c r="F63" s="16">
        <f t="shared" si="16"/>
        <v>22.725409949785039</v>
      </c>
      <c r="G63" s="5"/>
      <c r="H63" s="14">
        <f t="shared" si="4"/>
        <v>96069</v>
      </c>
      <c r="I63" s="15">
        <f t="shared" si="17"/>
        <v>0.37895843976950117</v>
      </c>
      <c r="J63" s="14">
        <f t="shared" si="18"/>
        <v>36406.15835021621</v>
      </c>
      <c r="K63" s="14">
        <f>SUM($J63:J$127)</f>
        <v>827344.87320545316</v>
      </c>
      <c r="L63" s="16">
        <f t="shared" si="19"/>
        <v>22.725409949785039</v>
      </c>
      <c r="M63" s="16"/>
      <c r="N63" s="6">
        <v>49</v>
      </c>
      <c r="O63" s="6">
        <f t="shared" si="13"/>
        <v>49</v>
      </c>
      <c r="P63" s="6">
        <f t="shared" si="8"/>
        <v>96069</v>
      </c>
      <c r="Q63" s="6">
        <f t="shared" si="9"/>
        <v>96069</v>
      </c>
      <c r="R63" s="5">
        <f t="shared" si="10"/>
        <v>96069</v>
      </c>
      <c r="S63" s="5">
        <f t="shared" si="20"/>
        <v>3497503226.5469208</v>
      </c>
      <c r="T63" s="20">
        <f>SUM(S63:$S$136)</f>
        <v>66937565830.850731</v>
      </c>
      <c r="U63" s="6">
        <f t="shared" si="21"/>
        <v>19.138671645183322</v>
      </c>
    </row>
    <row r="64" spans="1:21">
      <c r="A64" s="21">
        <v>50</v>
      </c>
      <c r="B64" s="22">
        <f>Absterbeordnung!B58</f>
        <v>95730</v>
      </c>
      <c r="C64" s="15">
        <f t="shared" si="14"/>
        <v>0.37152788212696192</v>
      </c>
      <c r="D64" s="14">
        <f t="shared" si="15"/>
        <v>35566.364156014068</v>
      </c>
      <c r="E64" s="14">
        <f>SUM(D64:$D$127)</f>
        <v>790938.71485523705</v>
      </c>
      <c r="F64" s="16">
        <f t="shared" si="16"/>
        <v>22.238391064819986</v>
      </c>
      <c r="G64" s="5"/>
      <c r="H64" s="14">
        <f t="shared" si="4"/>
        <v>95730</v>
      </c>
      <c r="I64" s="15">
        <f t="shared" si="17"/>
        <v>0.37152788212696192</v>
      </c>
      <c r="J64" s="14">
        <f t="shared" si="18"/>
        <v>35566.364156014068</v>
      </c>
      <c r="K64" s="14">
        <f>SUM($J64:J$127)</f>
        <v>790938.71485523705</v>
      </c>
      <c r="L64" s="16">
        <f t="shared" si="19"/>
        <v>22.238391064819986</v>
      </c>
      <c r="M64" s="16"/>
      <c r="N64" s="6">
        <v>50</v>
      </c>
      <c r="O64" s="6">
        <f t="shared" si="13"/>
        <v>50</v>
      </c>
      <c r="P64" s="6">
        <f t="shared" si="8"/>
        <v>95730</v>
      </c>
      <c r="Q64" s="6">
        <f t="shared" si="9"/>
        <v>95730</v>
      </c>
      <c r="R64" s="5">
        <f t="shared" si="10"/>
        <v>95730</v>
      </c>
      <c r="S64" s="5">
        <f t="shared" si="20"/>
        <v>3404768040.6552262</v>
      </c>
      <c r="T64" s="20">
        <f>SUM(S64:$S$136)</f>
        <v>63440062604.30381</v>
      </c>
      <c r="U64" s="6">
        <f t="shared" si="21"/>
        <v>18.632712081054184</v>
      </c>
    </row>
    <row r="65" spans="1:21">
      <c r="A65" s="21">
        <v>51</v>
      </c>
      <c r="B65" s="22">
        <f>Absterbeordnung!B59</f>
        <v>95351</v>
      </c>
      <c r="C65" s="15">
        <f t="shared" si="14"/>
        <v>0.36424302169309997</v>
      </c>
      <c r="D65" s="14">
        <f t="shared" si="15"/>
        <v>34730.936361458778</v>
      </c>
      <c r="E65" s="14">
        <f>SUM(D65:$D$127)</f>
        <v>755372.350699223</v>
      </c>
      <c r="F65" s="16">
        <f t="shared" si="16"/>
        <v>21.749265347693484</v>
      </c>
      <c r="G65" s="5"/>
      <c r="H65" s="14">
        <f t="shared" si="4"/>
        <v>95351</v>
      </c>
      <c r="I65" s="15">
        <f t="shared" si="17"/>
        <v>0.36424302169309997</v>
      </c>
      <c r="J65" s="14">
        <f t="shared" si="18"/>
        <v>34730.936361458778</v>
      </c>
      <c r="K65" s="14">
        <f>SUM($J65:J$127)</f>
        <v>755372.350699223</v>
      </c>
      <c r="L65" s="16">
        <f t="shared" si="19"/>
        <v>21.749265347693484</v>
      </c>
      <c r="M65" s="16"/>
      <c r="N65" s="6">
        <v>51</v>
      </c>
      <c r="O65" s="6">
        <f t="shared" si="13"/>
        <v>51</v>
      </c>
      <c r="P65" s="6">
        <f t="shared" si="8"/>
        <v>95351</v>
      </c>
      <c r="Q65" s="6">
        <f t="shared" si="9"/>
        <v>95351</v>
      </c>
      <c r="R65" s="5">
        <f t="shared" si="10"/>
        <v>95351</v>
      </c>
      <c r="S65" s="5">
        <f t="shared" si="20"/>
        <v>3311629513.0014558</v>
      </c>
      <c r="T65" s="20">
        <f>SUM(S65:$S$136)</f>
        <v>60035294563.648575</v>
      </c>
      <c r="U65" s="6">
        <f t="shared" si="21"/>
        <v>18.128626504852079</v>
      </c>
    </row>
    <row r="66" spans="1:21">
      <c r="A66" s="21">
        <v>52</v>
      </c>
      <c r="B66" s="22">
        <f>Absterbeordnung!B60</f>
        <v>94927</v>
      </c>
      <c r="C66" s="15">
        <f t="shared" si="14"/>
        <v>0.35710100165990188</v>
      </c>
      <c r="D66" s="14">
        <f t="shared" si="15"/>
        <v>33898.526784569505</v>
      </c>
      <c r="E66" s="14">
        <f>SUM(D66:$D$127)</f>
        <v>720641.41433776426</v>
      </c>
      <c r="F66" s="16">
        <f t="shared" si="16"/>
        <v>21.258782687446988</v>
      </c>
      <c r="G66" s="5"/>
      <c r="H66" s="14">
        <f t="shared" si="4"/>
        <v>94927</v>
      </c>
      <c r="I66" s="15">
        <f t="shared" si="17"/>
        <v>0.35710100165990188</v>
      </c>
      <c r="J66" s="14">
        <f t="shared" si="18"/>
        <v>33898.526784569505</v>
      </c>
      <c r="K66" s="14">
        <f>SUM($J66:J$127)</f>
        <v>720641.41433776426</v>
      </c>
      <c r="L66" s="16">
        <f t="shared" si="19"/>
        <v>21.258782687446988</v>
      </c>
      <c r="M66" s="16"/>
      <c r="N66" s="6">
        <v>52</v>
      </c>
      <c r="O66" s="6">
        <f t="shared" si="13"/>
        <v>52</v>
      </c>
      <c r="P66" s="6">
        <f t="shared" si="8"/>
        <v>94927</v>
      </c>
      <c r="Q66" s="6">
        <f t="shared" si="9"/>
        <v>94927</v>
      </c>
      <c r="R66" s="5">
        <f t="shared" si="10"/>
        <v>94927</v>
      </c>
      <c r="S66" s="5">
        <f t="shared" si="20"/>
        <v>3217885452.0788293</v>
      </c>
      <c r="T66" s="20">
        <f>SUM(S66:$S$136)</f>
        <v>56723665050.647118</v>
      </c>
      <c r="U66" s="6">
        <f t="shared" si="21"/>
        <v>17.627620962704654</v>
      </c>
    </row>
    <row r="67" spans="1:21">
      <c r="A67" s="21">
        <v>53</v>
      </c>
      <c r="B67" s="22">
        <f>Absterbeordnung!B61</f>
        <v>94454</v>
      </c>
      <c r="C67" s="15">
        <f t="shared" si="14"/>
        <v>0.35009902123519798</v>
      </c>
      <c r="D67" s="14">
        <f t="shared" si="15"/>
        <v>33068.252951749389</v>
      </c>
      <c r="E67" s="14">
        <f>SUM(D67:$D$127)</f>
        <v>686742.88755319477</v>
      </c>
      <c r="F67" s="16">
        <f t="shared" si="16"/>
        <v>20.767437836986318</v>
      </c>
      <c r="G67" s="5"/>
      <c r="H67" s="14">
        <f t="shared" si="4"/>
        <v>94454</v>
      </c>
      <c r="I67" s="15">
        <f t="shared" si="17"/>
        <v>0.35009902123519798</v>
      </c>
      <c r="J67" s="14">
        <f t="shared" si="18"/>
        <v>33068.252951749389</v>
      </c>
      <c r="K67" s="14">
        <f>SUM($J67:J$127)</f>
        <v>686742.88755319477</v>
      </c>
      <c r="L67" s="16">
        <f t="shared" si="19"/>
        <v>20.767437836986318</v>
      </c>
      <c r="M67" s="16"/>
      <c r="N67" s="6">
        <v>53</v>
      </c>
      <c r="O67" s="6">
        <f t="shared" si="13"/>
        <v>53</v>
      </c>
      <c r="P67" s="6">
        <f t="shared" si="8"/>
        <v>94454</v>
      </c>
      <c r="Q67" s="6">
        <f t="shared" si="9"/>
        <v>94454</v>
      </c>
      <c r="R67" s="5">
        <f t="shared" si="10"/>
        <v>94454</v>
      </c>
      <c r="S67" s="5">
        <f t="shared" si="20"/>
        <v>3123428764.3045368</v>
      </c>
      <c r="T67" s="20">
        <f>SUM(S67:$S$136)</f>
        <v>53505779598.568291</v>
      </c>
      <c r="U67" s="6">
        <f t="shared" si="21"/>
        <v>17.130462589718096</v>
      </c>
    </row>
    <row r="68" spans="1:21">
      <c r="A68" s="21">
        <v>54</v>
      </c>
      <c r="B68" s="22">
        <f>Absterbeordnung!B62</f>
        <v>93931</v>
      </c>
      <c r="C68" s="15">
        <f t="shared" si="14"/>
        <v>0.34323433454431168</v>
      </c>
      <c r="D68" s="14">
        <f t="shared" si="15"/>
        <v>32240.344278081742</v>
      </c>
      <c r="E68" s="14">
        <f>SUM(D68:$D$127)</f>
        <v>653674.6346014454</v>
      </c>
      <c r="F68" s="16">
        <f t="shared" si="16"/>
        <v>20.275051313451364</v>
      </c>
      <c r="G68" s="5"/>
      <c r="H68" s="14">
        <f t="shared" si="4"/>
        <v>93931</v>
      </c>
      <c r="I68" s="15">
        <f t="shared" si="17"/>
        <v>0.34323433454431168</v>
      </c>
      <c r="J68" s="14">
        <f t="shared" si="18"/>
        <v>32240.344278081742</v>
      </c>
      <c r="K68" s="14">
        <f>SUM($J68:J$127)</f>
        <v>653674.6346014454</v>
      </c>
      <c r="L68" s="16">
        <f t="shared" si="19"/>
        <v>20.275051313451364</v>
      </c>
      <c r="M68" s="16"/>
      <c r="N68" s="6">
        <v>54</v>
      </c>
      <c r="O68" s="6">
        <f t="shared" si="13"/>
        <v>54</v>
      </c>
      <c r="P68" s="6">
        <f t="shared" si="8"/>
        <v>93931</v>
      </c>
      <c r="Q68" s="6">
        <f t="shared" si="9"/>
        <v>93931</v>
      </c>
      <c r="R68" s="5">
        <f t="shared" si="10"/>
        <v>93931</v>
      </c>
      <c r="S68" s="5">
        <f t="shared" si="20"/>
        <v>3028367778.3844957</v>
      </c>
      <c r="T68" s="20">
        <f>SUM(S68:$S$136)</f>
        <v>50382350834.263756</v>
      </c>
      <c r="U68" s="6">
        <f t="shared" si="21"/>
        <v>16.6368005873912</v>
      </c>
    </row>
    <row r="69" spans="1:21">
      <c r="A69" s="21">
        <v>55</v>
      </c>
      <c r="B69" s="22">
        <f>Absterbeordnung!B63</f>
        <v>93355</v>
      </c>
      <c r="C69" s="15">
        <f t="shared" si="14"/>
        <v>0.33650424955324687</v>
      </c>
      <c r="D69" s="14">
        <f t="shared" si="15"/>
        <v>31414.354217043361</v>
      </c>
      <c r="E69" s="14">
        <f>SUM(D69:$D$127)</f>
        <v>621434.29032336373</v>
      </c>
      <c r="F69" s="16">
        <f t="shared" si="16"/>
        <v>19.781857873946503</v>
      </c>
      <c r="G69" s="5"/>
      <c r="H69" s="14">
        <f t="shared" si="4"/>
        <v>93355</v>
      </c>
      <c r="I69" s="15">
        <f t="shared" si="17"/>
        <v>0.33650424955324687</v>
      </c>
      <c r="J69" s="14">
        <f t="shared" si="18"/>
        <v>31414.354217043361</v>
      </c>
      <c r="K69" s="14">
        <f>SUM($J69:J$127)</f>
        <v>621434.29032336373</v>
      </c>
      <c r="L69" s="16">
        <f t="shared" si="19"/>
        <v>19.781857873946503</v>
      </c>
      <c r="M69" s="16"/>
      <c r="N69" s="6">
        <v>55</v>
      </c>
      <c r="O69" s="6">
        <f t="shared" si="13"/>
        <v>55</v>
      </c>
      <c r="P69" s="6">
        <f t="shared" si="8"/>
        <v>93355</v>
      </c>
      <c r="Q69" s="6">
        <f t="shared" si="9"/>
        <v>93355</v>
      </c>
      <c r="R69" s="5">
        <f t="shared" si="10"/>
        <v>93355</v>
      </c>
      <c r="S69" s="5">
        <f t="shared" si="20"/>
        <v>2932687037.9320831</v>
      </c>
      <c r="T69" s="20">
        <f>SUM(S69:$S$136)</f>
        <v>47353983055.87925</v>
      </c>
      <c r="U69" s="6">
        <f t="shared" si="21"/>
        <v>16.146960941754571</v>
      </c>
    </row>
    <row r="70" spans="1:21">
      <c r="A70" s="21">
        <v>56</v>
      </c>
      <c r="B70" s="22">
        <f>Absterbeordnung!B64</f>
        <v>92726</v>
      </c>
      <c r="C70" s="15">
        <f t="shared" si="14"/>
        <v>0.3299061270129871</v>
      </c>
      <c r="D70" s="14">
        <f t="shared" si="15"/>
        <v>30590.875533406241</v>
      </c>
      <c r="E70" s="14">
        <f>SUM(D70:$D$127)</f>
        <v>590019.93610632035</v>
      </c>
      <c r="F70" s="16">
        <f t="shared" si="16"/>
        <v>19.287448489730188</v>
      </c>
      <c r="G70" s="5"/>
      <c r="H70" s="14">
        <f t="shared" si="4"/>
        <v>92726</v>
      </c>
      <c r="I70" s="15">
        <f t="shared" si="17"/>
        <v>0.3299061270129871</v>
      </c>
      <c r="J70" s="14">
        <f t="shared" si="18"/>
        <v>30590.875533406241</v>
      </c>
      <c r="K70" s="14">
        <f>SUM($J70:J$127)</f>
        <v>590019.93610632035</v>
      </c>
      <c r="L70" s="16">
        <f t="shared" si="19"/>
        <v>19.287448489730188</v>
      </c>
      <c r="M70" s="16"/>
      <c r="N70" s="6">
        <v>56</v>
      </c>
      <c r="O70" s="6">
        <f t="shared" si="13"/>
        <v>56</v>
      </c>
      <c r="P70" s="6">
        <f t="shared" si="8"/>
        <v>92726</v>
      </c>
      <c r="Q70" s="6">
        <f t="shared" si="9"/>
        <v>92726</v>
      </c>
      <c r="R70" s="5">
        <f t="shared" si="10"/>
        <v>92726</v>
      </c>
      <c r="S70" s="5">
        <f t="shared" si="20"/>
        <v>2836569524.7106271</v>
      </c>
      <c r="T70" s="20">
        <f>SUM(S70:$S$136)</f>
        <v>44421296017.947174</v>
      </c>
      <c r="U70" s="6">
        <f t="shared" si="21"/>
        <v>15.660217608267091</v>
      </c>
    </row>
    <row r="71" spans="1:21">
      <c r="A71" s="21">
        <v>57</v>
      </c>
      <c r="B71" s="22">
        <f>Absterbeordnung!B65</f>
        <v>92041</v>
      </c>
      <c r="C71" s="15">
        <f t="shared" si="14"/>
        <v>0.32343737942449713</v>
      </c>
      <c r="D71" s="14">
        <f t="shared" si="15"/>
        <v>29769.49983961014</v>
      </c>
      <c r="E71" s="14">
        <f>SUM(D71:$D$127)</f>
        <v>559429.0605729142</v>
      </c>
      <c r="F71" s="16">
        <f t="shared" si="16"/>
        <v>18.792020812810552</v>
      </c>
      <c r="G71" s="5"/>
      <c r="H71" s="14">
        <f t="shared" si="4"/>
        <v>92041</v>
      </c>
      <c r="I71" s="15">
        <f t="shared" si="17"/>
        <v>0.32343737942449713</v>
      </c>
      <c r="J71" s="14">
        <f t="shared" si="18"/>
        <v>29769.49983961014</v>
      </c>
      <c r="K71" s="14">
        <f>SUM($J71:J$127)</f>
        <v>559429.0605729142</v>
      </c>
      <c r="L71" s="16">
        <f t="shared" si="19"/>
        <v>18.792020812810552</v>
      </c>
      <c r="M71" s="16"/>
      <c r="N71" s="6">
        <v>57</v>
      </c>
      <c r="O71" s="6">
        <f t="shared" si="13"/>
        <v>57</v>
      </c>
      <c r="P71" s="6">
        <f t="shared" si="8"/>
        <v>92041</v>
      </c>
      <c r="Q71" s="6">
        <f t="shared" si="9"/>
        <v>92041</v>
      </c>
      <c r="R71" s="5">
        <f t="shared" si="10"/>
        <v>92041</v>
      </c>
      <c r="S71" s="5">
        <f t="shared" si="20"/>
        <v>2740014534.7375569</v>
      </c>
      <c r="T71" s="20">
        <f>SUM(S71:$S$136)</f>
        <v>41584726493.236542</v>
      </c>
      <c r="U71" s="6">
        <f t="shared" si="21"/>
        <v>15.176826971547285</v>
      </c>
    </row>
    <row r="72" spans="1:21">
      <c r="A72" s="21">
        <v>58</v>
      </c>
      <c r="B72" s="22">
        <f>Absterbeordnung!B66</f>
        <v>91299</v>
      </c>
      <c r="C72" s="15">
        <f t="shared" si="14"/>
        <v>0.31709547002401678</v>
      </c>
      <c r="D72" s="14">
        <f t="shared" si="15"/>
        <v>28950.499317722708</v>
      </c>
      <c r="E72" s="14">
        <f>SUM(D72:$D$127)</f>
        <v>529659.56073330401</v>
      </c>
      <c r="F72" s="16">
        <f t="shared" si="16"/>
        <v>18.295351486703403</v>
      </c>
      <c r="G72" s="5"/>
      <c r="H72" s="14">
        <f t="shared" si="4"/>
        <v>91299</v>
      </c>
      <c r="I72" s="15">
        <f t="shared" si="17"/>
        <v>0.31709547002401678</v>
      </c>
      <c r="J72" s="14">
        <f t="shared" si="18"/>
        <v>28950.499317722708</v>
      </c>
      <c r="K72" s="14">
        <f>SUM($J72:J$127)</f>
        <v>529659.56073330401</v>
      </c>
      <c r="L72" s="16">
        <f t="shared" si="19"/>
        <v>18.295351486703403</v>
      </c>
      <c r="M72" s="16"/>
      <c r="N72" s="6">
        <v>58</v>
      </c>
      <c r="O72" s="6">
        <f t="shared" si="13"/>
        <v>58</v>
      </c>
      <c r="P72" s="6">
        <f t="shared" si="8"/>
        <v>91299</v>
      </c>
      <c r="Q72" s="6">
        <f t="shared" si="9"/>
        <v>91299</v>
      </c>
      <c r="R72" s="5">
        <f t="shared" si="10"/>
        <v>91299</v>
      </c>
      <c r="S72" s="5">
        <f t="shared" si="20"/>
        <v>2643151637.2087655</v>
      </c>
      <c r="T72" s="20">
        <f>SUM(S72:$S$136)</f>
        <v>38844711958.498985</v>
      </c>
      <c r="U72" s="6">
        <f t="shared" si="21"/>
        <v>14.696361499531664</v>
      </c>
    </row>
    <row r="73" spans="1:21">
      <c r="A73" s="21">
        <v>59</v>
      </c>
      <c r="B73" s="22">
        <f>Absterbeordnung!B67</f>
        <v>90498</v>
      </c>
      <c r="C73" s="15">
        <f t="shared" si="14"/>
        <v>0.3108779117882518</v>
      </c>
      <c r="D73" s="14">
        <f t="shared" si="15"/>
        <v>28133.829261013212</v>
      </c>
      <c r="E73" s="14">
        <f>SUM(D73:$D$127)</f>
        <v>500709.06141558109</v>
      </c>
      <c r="F73" s="16">
        <f t="shared" si="16"/>
        <v>17.797401724814069</v>
      </c>
      <c r="G73" s="5"/>
      <c r="H73" s="14">
        <f t="shared" si="4"/>
        <v>90498</v>
      </c>
      <c r="I73" s="15">
        <f t="shared" si="17"/>
        <v>0.3108779117882518</v>
      </c>
      <c r="J73" s="14">
        <f t="shared" si="18"/>
        <v>28133.829261013212</v>
      </c>
      <c r="K73" s="14">
        <f>SUM($J73:J$127)</f>
        <v>500709.06141558109</v>
      </c>
      <c r="L73" s="16">
        <f t="shared" si="19"/>
        <v>17.797401724814069</v>
      </c>
      <c r="M73" s="16"/>
      <c r="N73" s="6">
        <v>59</v>
      </c>
      <c r="O73" s="6">
        <f t="shared" si="13"/>
        <v>59</v>
      </c>
      <c r="P73" s="6">
        <f t="shared" si="8"/>
        <v>90498</v>
      </c>
      <c r="Q73" s="6">
        <f t="shared" si="9"/>
        <v>90498</v>
      </c>
      <c r="R73" s="5">
        <f t="shared" si="10"/>
        <v>90498</v>
      </c>
      <c r="S73" s="5">
        <f t="shared" si="20"/>
        <v>2546055280.4631739</v>
      </c>
      <c r="T73" s="20">
        <f>SUM(S73:$S$136)</f>
        <v>36201560321.29023</v>
      </c>
      <c r="U73" s="6">
        <f t="shared" si="21"/>
        <v>14.218685901707723</v>
      </c>
    </row>
    <row r="74" spans="1:21">
      <c r="A74" s="21">
        <v>60</v>
      </c>
      <c r="B74" s="22">
        <f>Absterbeordnung!B68</f>
        <v>89637</v>
      </c>
      <c r="C74" s="15">
        <f t="shared" si="14"/>
        <v>0.30478226645907031</v>
      </c>
      <c r="D74" s="14">
        <f t="shared" si="15"/>
        <v>27319.768018591683</v>
      </c>
      <c r="E74" s="14">
        <f>SUM(D74:$D$127)</f>
        <v>472575.23215456784</v>
      </c>
      <c r="F74" s="16">
        <f t="shared" si="16"/>
        <v>17.297922582394197</v>
      </c>
      <c r="G74" s="5"/>
      <c r="H74" s="14">
        <f t="shared" si="4"/>
        <v>89637</v>
      </c>
      <c r="I74" s="15">
        <f t="shared" si="17"/>
        <v>0.30478226645907031</v>
      </c>
      <c r="J74" s="14">
        <f t="shared" si="18"/>
        <v>27319.768018591683</v>
      </c>
      <c r="K74" s="14">
        <f>SUM($J74:J$127)</f>
        <v>472575.23215456784</v>
      </c>
      <c r="L74" s="16">
        <f t="shared" si="19"/>
        <v>17.297922582394197</v>
      </c>
      <c r="M74" s="16"/>
      <c r="N74" s="6">
        <v>60</v>
      </c>
      <c r="O74" s="6">
        <f t="shared" si="13"/>
        <v>60</v>
      </c>
      <c r="P74" s="6">
        <f t="shared" si="8"/>
        <v>89637</v>
      </c>
      <c r="Q74" s="6">
        <f t="shared" si="9"/>
        <v>89637</v>
      </c>
      <c r="R74" s="5">
        <f t="shared" si="10"/>
        <v>89637</v>
      </c>
      <c r="S74" s="5">
        <f t="shared" si="20"/>
        <v>2448862045.882503</v>
      </c>
      <c r="T74" s="20">
        <f>SUM(S74:$S$136)</f>
        <v>33655505040.827034</v>
      </c>
      <c r="U74" s="6">
        <f t="shared" si="21"/>
        <v>13.743324209469099</v>
      </c>
    </row>
    <row r="75" spans="1:21">
      <c r="A75" s="21">
        <v>61</v>
      </c>
      <c r="B75" s="22">
        <f>Absterbeordnung!B69</f>
        <v>88711</v>
      </c>
      <c r="C75" s="15">
        <f t="shared" si="14"/>
        <v>0.29880614358732388</v>
      </c>
      <c r="D75" s="14">
        <f t="shared" si="15"/>
        <v>26507.391803775088</v>
      </c>
      <c r="E75" s="14">
        <f>SUM(D75:$D$127)</f>
        <v>445255.46413597616</v>
      </c>
      <c r="F75" s="16">
        <f t="shared" si="16"/>
        <v>16.797407584723761</v>
      </c>
      <c r="G75" s="5"/>
      <c r="H75" s="14">
        <f t="shared" si="4"/>
        <v>88711</v>
      </c>
      <c r="I75" s="15">
        <f t="shared" si="17"/>
        <v>0.29880614358732388</v>
      </c>
      <c r="J75" s="14">
        <f t="shared" si="18"/>
        <v>26507.391803775088</v>
      </c>
      <c r="K75" s="14">
        <f>SUM($J75:J$127)</f>
        <v>445255.46413597616</v>
      </c>
      <c r="L75" s="16">
        <f t="shared" si="19"/>
        <v>16.797407584723761</v>
      </c>
      <c r="M75" s="16"/>
      <c r="N75" s="6">
        <v>61</v>
      </c>
      <c r="O75" s="6">
        <f t="shared" si="13"/>
        <v>61</v>
      </c>
      <c r="P75" s="6">
        <f t="shared" si="8"/>
        <v>88711</v>
      </c>
      <c r="Q75" s="6">
        <f t="shared" si="9"/>
        <v>88711</v>
      </c>
      <c r="R75" s="5">
        <f t="shared" si="10"/>
        <v>88711</v>
      </c>
      <c r="S75" s="5">
        <f t="shared" si="20"/>
        <v>2351497234.3046918</v>
      </c>
      <c r="T75" s="20">
        <f>SUM(S75:$S$136)</f>
        <v>31206642994.94453</v>
      </c>
      <c r="U75" s="6">
        <f t="shared" si="21"/>
        <v>13.2709673393139</v>
      </c>
    </row>
    <row r="76" spans="1:21">
      <c r="A76" s="21">
        <v>62</v>
      </c>
      <c r="B76" s="22">
        <f>Absterbeordnung!B70</f>
        <v>87717</v>
      </c>
      <c r="C76" s="15">
        <f t="shared" si="14"/>
        <v>0.29294719959541554</v>
      </c>
      <c r="D76" s="14">
        <f t="shared" si="15"/>
        <v>25696.449506911064</v>
      </c>
      <c r="E76" s="14">
        <f>SUM(D76:$D$127)</f>
        <v>418748.07233220106</v>
      </c>
      <c r="F76" s="16">
        <f t="shared" si="16"/>
        <v>16.295950622267046</v>
      </c>
      <c r="G76" s="5"/>
      <c r="H76" s="14">
        <f t="shared" si="4"/>
        <v>87717</v>
      </c>
      <c r="I76" s="15">
        <f t="shared" si="17"/>
        <v>0.29294719959541554</v>
      </c>
      <c r="J76" s="14">
        <f t="shared" si="18"/>
        <v>25696.449506911064</v>
      </c>
      <c r="K76" s="14">
        <f>SUM($J76:J$127)</f>
        <v>418748.07233220106</v>
      </c>
      <c r="L76" s="16">
        <f t="shared" si="19"/>
        <v>16.295950622267046</v>
      </c>
      <c r="M76" s="16"/>
      <c r="N76" s="6">
        <v>62</v>
      </c>
      <c r="O76" s="6">
        <f t="shared" si="13"/>
        <v>62</v>
      </c>
      <c r="P76" s="6">
        <f t="shared" si="8"/>
        <v>87717</v>
      </c>
      <c r="Q76" s="6">
        <f t="shared" si="9"/>
        <v>87717</v>
      </c>
      <c r="R76" s="5">
        <f t="shared" si="10"/>
        <v>87717</v>
      </c>
      <c r="S76" s="5">
        <f t="shared" si="20"/>
        <v>2254015461.397718</v>
      </c>
      <c r="T76" s="20">
        <f>SUM(S76:$S$136)</f>
        <v>28855145760.639839</v>
      </c>
      <c r="U76" s="6">
        <f t="shared" si="21"/>
        <v>12.801662745803316</v>
      </c>
    </row>
    <row r="77" spans="1:21">
      <c r="A77" s="21">
        <v>63</v>
      </c>
      <c r="B77" s="22">
        <f>Absterbeordnung!B71</f>
        <v>86651</v>
      </c>
      <c r="C77" s="15">
        <f t="shared" si="14"/>
        <v>0.28720313685825061</v>
      </c>
      <c r="D77" s="14">
        <f t="shared" si="15"/>
        <v>24886.439011904273</v>
      </c>
      <c r="E77" s="14">
        <f>SUM(D77:$D$127)</f>
        <v>393051.62282529002</v>
      </c>
      <c r="F77" s="16">
        <f t="shared" si="16"/>
        <v>15.793807327648453</v>
      </c>
      <c r="G77" s="5"/>
      <c r="H77" s="14">
        <f t="shared" si="4"/>
        <v>86651</v>
      </c>
      <c r="I77" s="15">
        <f t="shared" si="17"/>
        <v>0.28720313685825061</v>
      </c>
      <c r="J77" s="14">
        <f t="shared" si="18"/>
        <v>24886.439011904273</v>
      </c>
      <c r="K77" s="14">
        <f>SUM($J77:J$127)</f>
        <v>393051.62282529002</v>
      </c>
      <c r="L77" s="16">
        <f t="shared" si="19"/>
        <v>15.793807327648453</v>
      </c>
      <c r="M77" s="16"/>
      <c r="N77" s="6">
        <v>63</v>
      </c>
      <c r="O77" s="6">
        <f t="shared" si="13"/>
        <v>63</v>
      </c>
      <c r="P77" s="6">
        <f t="shared" si="8"/>
        <v>86651</v>
      </c>
      <c r="Q77" s="6">
        <f t="shared" si="9"/>
        <v>86651</v>
      </c>
      <c r="R77" s="5">
        <f t="shared" si="10"/>
        <v>86651</v>
      </c>
      <c r="S77" s="5">
        <f t="shared" si="20"/>
        <v>2156434826.8205171</v>
      </c>
      <c r="T77" s="20">
        <f>SUM(S77:$S$136)</f>
        <v>26601130299.242123</v>
      </c>
      <c r="U77" s="6">
        <f t="shared" si="21"/>
        <v>12.335698704357908</v>
      </c>
    </row>
    <row r="78" spans="1:21">
      <c r="A78" s="21">
        <v>64</v>
      </c>
      <c r="B78" s="22">
        <f>Absterbeordnung!B72</f>
        <v>85510</v>
      </c>
      <c r="C78" s="15">
        <f t="shared" si="14"/>
        <v>0.28157170280220639</v>
      </c>
      <c r="D78" s="14">
        <f t="shared" si="15"/>
        <v>24077.196306616668</v>
      </c>
      <c r="E78" s="14">
        <f>SUM(D78:$D$127)</f>
        <v>368165.18381338572</v>
      </c>
      <c r="F78" s="16">
        <f t="shared" si="16"/>
        <v>15.291032191825842</v>
      </c>
      <c r="G78" s="5"/>
      <c r="H78" s="14">
        <f t="shared" si="4"/>
        <v>85510</v>
      </c>
      <c r="I78" s="15">
        <f t="shared" si="17"/>
        <v>0.28157170280220639</v>
      </c>
      <c r="J78" s="14">
        <f t="shared" si="18"/>
        <v>24077.196306616668</v>
      </c>
      <c r="K78" s="14">
        <f>SUM($J78:J$127)</f>
        <v>368165.18381338572</v>
      </c>
      <c r="L78" s="16">
        <f t="shared" si="19"/>
        <v>15.291032191825842</v>
      </c>
      <c r="M78" s="16"/>
      <c r="N78" s="6">
        <v>64</v>
      </c>
      <c r="O78" s="6">
        <f t="shared" ref="O78:O109" si="22">N78+$B$3</f>
        <v>64</v>
      </c>
      <c r="P78" s="6">
        <f t="shared" si="8"/>
        <v>85510</v>
      </c>
      <c r="Q78" s="6">
        <f t="shared" si="9"/>
        <v>85510</v>
      </c>
      <c r="R78" s="5">
        <f t="shared" si="10"/>
        <v>85510</v>
      </c>
      <c r="S78" s="5">
        <f t="shared" si="20"/>
        <v>2058841056.1787913</v>
      </c>
      <c r="T78" s="20">
        <f>SUM(S78:$S$136)</f>
        <v>24444695472.421604</v>
      </c>
      <c r="U78" s="6">
        <f t="shared" si="21"/>
        <v>11.873036725715464</v>
      </c>
    </row>
    <row r="79" spans="1:21">
      <c r="A79" s="21">
        <v>65</v>
      </c>
      <c r="B79" s="22">
        <f>Absterbeordnung!B73</f>
        <v>84292</v>
      </c>
      <c r="C79" s="15">
        <f t="shared" ref="C79:C110" si="23">1/(((1+($B$5/100))^A79))</f>
        <v>0.27605068902177099</v>
      </c>
      <c r="D79" s="14">
        <f t="shared" ref="D79:D110" si="24">B79*C79</f>
        <v>23268.864679023121</v>
      </c>
      <c r="E79" s="14">
        <f>SUM(D79:$D$127)</f>
        <v>344087.98750676902</v>
      </c>
      <c r="F79" s="16">
        <f t="shared" ref="F79:F110" si="25">E79/D79</f>
        <v>14.787485004241066</v>
      </c>
      <c r="G79" s="5"/>
      <c r="H79" s="14">
        <f t="shared" ref="H79:H127" si="26">B79</f>
        <v>84292</v>
      </c>
      <c r="I79" s="15">
        <f t="shared" ref="I79:I110" si="27">1/(((1+($B$5/100))^A79))</f>
        <v>0.27605068902177099</v>
      </c>
      <c r="J79" s="14">
        <f t="shared" ref="J79:J110" si="28">H79*I79</f>
        <v>23268.864679023121</v>
      </c>
      <c r="K79" s="14">
        <f>SUM($J79:J$127)</f>
        <v>344087.98750676902</v>
      </c>
      <c r="L79" s="16">
        <f t="shared" ref="L79:L110" si="29">K79/J79</f>
        <v>14.787485004241066</v>
      </c>
      <c r="M79" s="16"/>
      <c r="N79" s="6">
        <v>65</v>
      </c>
      <c r="O79" s="6">
        <f t="shared" si="22"/>
        <v>65</v>
      </c>
      <c r="P79" s="6">
        <f t="shared" ref="P79:P127" si="30">B79</f>
        <v>84292</v>
      </c>
      <c r="Q79" s="6">
        <f t="shared" ref="Q79:Q127" si="31">B79</f>
        <v>84292</v>
      </c>
      <c r="R79" s="5">
        <f t="shared" ref="R79:R136" si="32">LOOKUP(N79,$O$14:$O$136,$Q$14:$Q$136)</f>
        <v>84292</v>
      </c>
      <c r="S79" s="5">
        <f t="shared" ref="S79:S110" si="33">P79*R79*I79</f>
        <v>1961379141.5242169</v>
      </c>
      <c r="T79" s="20">
        <f>SUM(S79:$S$136)</f>
        <v>22385854416.242813</v>
      </c>
      <c r="U79" s="6">
        <f t="shared" ref="U79:U110" si="34">T79/S79</f>
        <v>11.413323381651971</v>
      </c>
    </row>
    <row r="80" spans="1:21">
      <c r="A80" s="21">
        <v>66</v>
      </c>
      <c r="B80" s="22">
        <f>Absterbeordnung!B74</f>
        <v>82994</v>
      </c>
      <c r="C80" s="15">
        <f t="shared" si="23"/>
        <v>0.27063793041350098</v>
      </c>
      <c r="D80" s="14">
        <f t="shared" si="24"/>
        <v>22461.324396738102</v>
      </c>
      <c r="E80" s="14">
        <f>SUM(D80:$D$127)</f>
        <v>320819.12282774592</v>
      </c>
      <c r="F80" s="16">
        <f t="shared" si="25"/>
        <v>14.283179262320623</v>
      </c>
      <c r="G80" s="5"/>
      <c r="H80" s="14">
        <f t="shared" si="26"/>
        <v>82994</v>
      </c>
      <c r="I80" s="15">
        <f t="shared" si="27"/>
        <v>0.27063793041350098</v>
      </c>
      <c r="J80" s="14">
        <f t="shared" si="28"/>
        <v>22461.324396738102</v>
      </c>
      <c r="K80" s="14">
        <f>SUM($J80:J$127)</f>
        <v>320819.12282774592</v>
      </c>
      <c r="L80" s="16">
        <f t="shared" si="29"/>
        <v>14.283179262320623</v>
      </c>
      <c r="M80" s="16"/>
      <c r="N80" s="6">
        <v>66</v>
      </c>
      <c r="O80" s="6">
        <f t="shared" si="22"/>
        <v>66</v>
      </c>
      <c r="P80" s="6">
        <f t="shared" si="30"/>
        <v>82994</v>
      </c>
      <c r="Q80" s="6">
        <f t="shared" si="31"/>
        <v>82994</v>
      </c>
      <c r="R80" s="5">
        <f t="shared" si="32"/>
        <v>82994</v>
      </c>
      <c r="S80" s="5">
        <f t="shared" si="33"/>
        <v>1864155156.982882</v>
      </c>
      <c r="T80" s="20">
        <f>SUM(S80:$S$136)</f>
        <v>20424475274.718597</v>
      </c>
      <c r="U80" s="6">
        <f t="shared" si="34"/>
        <v>10.956424521967056</v>
      </c>
    </row>
    <row r="81" spans="1:21">
      <c r="A81" s="21">
        <v>67</v>
      </c>
      <c r="B81" s="22">
        <f>Absterbeordnung!B75</f>
        <v>81615</v>
      </c>
      <c r="C81" s="15">
        <f t="shared" si="23"/>
        <v>0.26533130432696173</v>
      </c>
      <c r="D81" s="14">
        <f t="shared" si="24"/>
        <v>21655.014402644982</v>
      </c>
      <c r="E81" s="14">
        <f>SUM(D81:$D$127)</f>
        <v>298357.79843100777</v>
      </c>
      <c r="F81" s="16">
        <f t="shared" si="25"/>
        <v>13.777769567983563</v>
      </c>
      <c r="G81" s="5"/>
      <c r="H81" s="14">
        <f t="shared" si="26"/>
        <v>81615</v>
      </c>
      <c r="I81" s="15">
        <f t="shared" si="27"/>
        <v>0.26533130432696173</v>
      </c>
      <c r="J81" s="14">
        <f t="shared" si="28"/>
        <v>21655.014402644982</v>
      </c>
      <c r="K81" s="14">
        <f>SUM($J81:J$127)</f>
        <v>298357.79843100777</v>
      </c>
      <c r="L81" s="16">
        <f t="shared" si="29"/>
        <v>13.777769567983563</v>
      </c>
      <c r="M81" s="16"/>
      <c r="N81" s="6">
        <v>67</v>
      </c>
      <c r="O81" s="6">
        <f t="shared" si="22"/>
        <v>67</v>
      </c>
      <c r="P81" s="6">
        <f t="shared" si="30"/>
        <v>81615</v>
      </c>
      <c r="Q81" s="6">
        <f t="shared" si="31"/>
        <v>81615</v>
      </c>
      <c r="R81" s="5">
        <f t="shared" si="32"/>
        <v>81615</v>
      </c>
      <c r="S81" s="5">
        <f t="shared" si="33"/>
        <v>1767374000.4718702</v>
      </c>
      <c r="T81" s="20">
        <f>SUM(S81:$S$136)</f>
        <v>18560320117.735714</v>
      </c>
      <c r="U81" s="6">
        <f t="shared" si="34"/>
        <v>10.501636955607758</v>
      </c>
    </row>
    <row r="82" spans="1:21">
      <c r="A82" s="21">
        <v>68</v>
      </c>
      <c r="B82" s="22">
        <f>Absterbeordnung!B76</f>
        <v>80155</v>
      </c>
      <c r="C82" s="15">
        <f t="shared" si="23"/>
        <v>0.26012872973231543</v>
      </c>
      <c r="D82" s="14">
        <f t="shared" si="24"/>
        <v>20850.618331693742</v>
      </c>
      <c r="E82" s="14">
        <f>SUM(D82:$D$127)</f>
        <v>276702.78402836277</v>
      </c>
      <c r="F82" s="16">
        <f t="shared" si="25"/>
        <v>13.27072318079718</v>
      </c>
      <c r="G82" s="5"/>
      <c r="H82" s="14">
        <f t="shared" si="26"/>
        <v>80155</v>
      </c>
      <c r="I82" s="15">
        <f t="shared" si="27"/>
        <v>0.26012872973231543</v>
      </c>
      <c r="J82" s="14">
        <f t="shared" si="28"/>
        <v>20850.618331693742</v>
      </c>
      <c r="K82" s="14">
        <f>SUM($J82:J$127)</f>
        <v>276702.78402836277</v>
      </c>
      <c r="L82" s="16">
        <f t="shared" si="29"/>
        <v>13.27072318079718</v>
      </c>
      <c r="M82" s="16"/>
      <c r="N82" s="6">
        <v>68</v>
      </c>
      <c r="O82" s="6">
        <f t="shared" si="22"/>
        <v>68</v>
      </c>
      <c r="P82" s="6">
        <f t="shared" si="30"/>
        <v>80155</v>
      </c>
      <c r="Q82" s="6">
        <f t="shared" si="31"/>
        <v>80155</v>
      </c>
      <c r="R82" s="5">
        <f t="shared" si="32"/>
        <v>80155</v>
      </c>
      <c r="S82" s="5">
        <f t="shared" si="33"/>
        <v>1671281312.3769121</v>
      </c>
      <c r="T82" s="20">
        <f>SUM(S82:$S$136)</f>
        <v>16792946117.263849</v>
      </c>
      <c r="U82" s="6">
        <f t="shared" si="34"/>
        <v>10.047947040932781</v>
      </c>
    </row>
    <row r="83" spans="1:21">
      <c r="A83" s="21">
        <v>69</v>
      </c>
      <c r="B83" s="22">
        <f>Absterbeordnung!B77</f>
        <v>78611</v>
      </c>
      <c r="C83" s="15">
        <f t="shared" si="23"/>
        <v>0.25502816640423082</v>
      </c>
      <c r="D83" s="14">
        <f t="shared" si="24"/>
        <v>20048.019189202987</v>
      </c>
      <c r="E83" s="14">
        <f>SUM(D83:$D$127)</f>
        <v>255852.16569666914</v>
      </c>
      <c r="F83" s="16">
        <f t="shared" si="25"/>
        <v>12.76196731866958</v>
      </c>
      <c r="G83" s="5"/>
      <c r="H83" s="14">
        <f t="shared" si="26"/>
        <v>78611</v>
      </c>
      <c r="I83" s="15">
        <f t="shared" si="27"/>
        <v>0.25502816640423082</v>
      </c>
      <c r="J83" s="14">
        <f t="shared" si="28"/>
        <v>20048.019189202987</v>
      </c>
      <c r="K83" s="14">
        <f>SUM($J83:J$127)</f>
        <v>255852.16569666914</v>
      </c>
      <c r="L83" s="16">
        <f t="shared" si="29"/>
        <v>12.76196731866958</v>
      </c>
      <c r="M83" s="16"/>
      <c r="N83" s="6">
        <v>69</v>
      </c>
      <c r="O83" s="6">
        <f t="shared" si="22"/>
        <v>69</v>
      </c>
      <c r="P83" s="6">
        <f t="shared" si="30"/>
        <v>78611</v>
      </c>
      <c r="Q83" s="6">
        <f t="shared" si="31"/>
        <v>78611</v>
      </c>
      <c r="R83" s="5">
        <f t="shared" si="32"/>
        <v>78611</v>
      </c>
      <c r="S83" s="5">
        <f t="shared" si="33"/>
        <v>1575994836.4824362</v>
      </c>
      <c r="T83" s="20">
        <f>SUM(S83:$S$136)</f>
        <v>15121664804.886934</v>
      </c>
      <c r="U83" s="6">
        <f t="shared" si="34"/>
        <v>9.5949964142255357</v>
      </c>
    </row>
    <row r="84" spans="1:21">
      <c r="A84" s="21">
        <v>70</v>
      </c>
      <c r="B84" s="22">
        <f>Absterbeordnung!B78</f>
        <v>76977</v>
      </c>
      <c r="C84" s="15">
        <f t="shared" si="23"/>
        <v>0.25002761412179492</v>
      </c>
      <c r="D84" s="14">
        <f t="shared" si="24"/>
        <v>19246.375652253406</v>
      </c>
      <c r="E84" s="14">
        <f>SUM(D84:$D$127)</f>
        <v>235804.14650746615</v>
      </c>
      <c r="F84" s="16">
        <f t="shared" si="25"/>
        <v>12.251872808055563</v>
      </c>
      <c r="G84" s="5"/>
      <c r="H84" s="14">
        <f t="shared" si="26"/>
        <v>76977</v>
      </c>
      <c r="I84" s="15">
        <f t="shared" si="27"/>
        <v>0.25002761412179492</v>
      </c>
      <c r="J84" s="14">
        <f t="shared" si="28"/>
        <v>19246.375652253406</v>
      </c>
      <c r="K84" s="14">
        <f>SUM($J84:J$127)</f>
        <v>235804.14650746615</v>
      </c>
      <c r="L84" s="16">
        <f t="shared" si="29"/>
        <v>12.251872808055563</v>
      </c>
      <c r="M84" s="16"/>
      <c r="N84" s="6">
        <v>70</v>
      </c>
      <c r="O84" s="6">
        <f t="shared" si="22"/>
        <v>70</v>
      </c>
      <c r="P84" s="6">
        <f t="shared" si="30"/>
        <v>76977</v>
      </c>
      <c r="Q84" s="6">
        <f t="shared" si="31"/>
        <v>76977</v>
      </c>
      <c r="R84" s="5">
        <f t="shared" si="32"/>
        <v>76977</v>
      </c>
      <c r="S84" s="5">
        <f t="shared" si="33"/>
        <v>1481528258.5835106</v>
      </c>
      <c r="T84" s="20">
        <f>SUM(S84:$S$136)</f>
        <v>13545669968.404497</v>
      </c>
      <c r="U84" s="6">
        <f t="shared" si="34"/>
        <v>9.1430385414015074</v>
      </c>
    </row>
    <row r="85" spans="1:21">
      <c r="A85" s="21">
        <v>71</v>
      </c>
      <c r="B85" s="22">
        <f>Absterbeordnung!B79</f>
        <v>75245</v>
      </c>
      <c r="C85" s="15">
        <f t="shared" si="23"/>
        <v>0.24512511188411268</v>
      </c>
      <c r="D85" s="14">
        <f t="shared" si="24"/>
        <v>18444.43904372006</v>
      </c>
      <c r="E85" s="14">
        <f>SUM(D85:$D$127)</f>
        <v>216557.77085521276</v>
      </c>
      <c r="F85" s="16">
        <f t="shared" si="25"/>
        <v>11.741087399941614</v>
      </c>
      <c r="G85" s="5"/>
      <c r="H85" s="14">
        <f t="shared" si="26"/>
        <v>75245</v>
      </c>
      <c r="I85" s="15">
        <f t="shared" si="27"/>
        <v>0.24512511188411268</v>
      </c>
      <c r="J85" s="14">
        <f t="shared" si="28"/>
        <v>18444.43904372006</v>
      </c>
      <c r="K85" s="14">
        <f>SUM($J85:J$127)</f>
        <v>216557.77085521276</v>
      </c>
      <c r="L85" s="16">
        <f t="shared" si="29"/>
        <v>11.741087399941614</v>
      </c>
      <c r="M85" s="16"/>
      <c r="N85" s="6">
        <v>71</v>
      </c>
      <c r="O85" s="6">
        <f t="shared" si="22"/>
        <v>71</v>
      </c>
      <c r="P85" s="6">
        <f t="shared" si="30"/>
        <v>75245</v>
      </c>
      <c r="Q85" s="6">
        <f t="shared" si="31"/>
        <v>75245</v>
      </c>
      <c r="R85" s="5">
        <f t="shared" si="32"/>
        <v>75245</v>
      </c>
      <c r="S85" s="5">
        <f t="shared" si="33"/>
        <v>1387851815.8447158</v>
      </c>
      <c r="T85" s="20">
        <f>SUM(S85:$S$136)</f>
        <v>12064141709.820986</v>
      </c>
      <c r="U85" s="6">
        <f t="shared" si="34"/>
        <v>8.6926727854429817</v>
      </c>
    </row>
    <row r="86" spans="1:21">
      <c r="A86" s="21">
        <v>72</v>
      </c>
      <c r="B86" s="22">
        <f>Absterbeordnung!B80</f>
        <v>73403</v>
      </c>
      <c r="C86" s="15">
        <f t="shared" si="23"/>
        <v>0.24031873714128693</v>
      </c>
      <c r="D86" s="14">
        <f t="shared" si="24"/>
        <v>17640.116262381885</v>
      </c>
      <c r="E86" s="14">
        <f>SUM(D86:$D$127)</f>
        <v>198113.33181149268</v>
      </c>
      <c r="F86" s="16">
        <f t="shared" si="25"/>
        <v>11.230840481135361</v>
      </c>
      <c r="G86" s="5"/>
      <c r="H86" s="14">
        <f t="shared" si="26"/>
        <v>73403</v>
      </c>
      <c r="I86" s="15">
        <f t="shared" si="27"/>
        <v>0.24031873714128693</v>
      </c>
      <c r="J86" s="14">
        <f t="shared" si="28"/>
        <v>17640.116262381885</v>
      </c>
      <c r="K86" s="14">
        <f>SUM($J86:J$127)</f>
        <v>198113.33181149268</v>
      </c>
      <c r="L86" s="16">
        <f t="shared" si="29"/>
        <v>11.230840481135361</v>
      </c>
      <c r="M86" s="16"/>
      <c r="N86" s="6">
        <v>72</v>
      </c>
      <c r="O86" s="6">
        <f t="shared" si="22"/>
        <v>72</v>
      </c>
      <c r="P86" s="6">
        <f t="shared" si="30"/>
        <v>73403</v>
      </c>
      <c r="Q86" s="6">
        <f t="shared" si="31"/>
        <v>73403</v>
      </c>
      <c r="R86" s="5">
        <f t="shared" si="32"/>
        <v>73403</v>
      </c>
      <c r="S86" s="5">
        <f t="shared" si="33"/>
        <v>1294837454.0076175</v>
      </c>
      <c r="T86" s="20">
        <f>SUM(S86:$S$136)</f>
        <v>10676289893.976274</v>
      </c>
      <c r="U86" s="6">
        <f t="shared" si="34"/>
        <v>8.2452742318600443</v>
      </c>
    </row>
    <row r="87" spans="1:21">
      <c r="A87" s="21">
        <v>73</v>
      </c>
      <c r="B87" s="22">
        <f>Absterbeordnung!B81</f>
        <v>71434</v>
      </c>
      <c r="C87" s="15">
        <f t="shared" si="23"/>
        <v>0.2356066050404774</v>
      </c>
      <c r="D87" s="14">
        <f t="shared" si="24"/>
        <v>16830.322224461463</v>
      </c>
      <c r="E87" s="14">
        <f>SUM(D87:$D$127)</f>
        <v>180473.21554911081</v>
      </c>
      <c r="F87" s="16">
        <f t="shared" si="25"/>
        <v>10.723099245646534</v>
      </c>
      <c r="G87" s="5"/>
      <c r="H87" s="14">
        <f t="shared" si="26"/>
        <v>71434</v>
      </c>
      <c r="I87" s="15">
        <f t="shared" si="27"/>
        <v>0.2356066050404774</v>
      </c>
      <c r="J87" s="14">
        <f t="shared" si="28"/>
        <v>16830.322224461463</v>
      </c>
      <c r="K87" s="14">
        <f>SUM($J87:J$127)</f>
        <v>180473.21554911081</v>
      </c>
      <c r="L87" s="16">
        <f t="shared" si="29"/>
        <v>10.723099245646534</v>
      </c>
      <c r="M87" s="16"/>
      <c r="N87" s="6">
        <v>73</v>
      </c>
      <c r="O87" s="6">
        <f t="shared" si="22"/>
        <v>73</v>
      </c>
      <c r="P87" s="6">
        <f t="shared" si="30"/>
        <v>71434</v>
      </c>
      <c r="Q87" s="6">
        <f t="shared" si="31"/>
        <v>71434</v>
      </c>
      <c r="R87" s="5">
        <f t="shared" si="32"/>
        <v>71434</v>
      </c>
      <c r="S87" s="5">
        <f t="shared" si="33"/>
        <v>1202257237.7821801</v>
      </c>
      <c r="T87" s="20">
        <f>SUM(S87:$S$136)</f>
        <v>9381452439.9686565</v>
      </c>
      <c r="U87" s="6">
        <f t="shared" si="34"/>
        <v>7.8031989703590776</v>
      </c>
    </row>
    <row r="88" spans="1:21">
      <c r="A88" s="21">
        <v>74</v>
      </c>
      <c r="B88" s="22">
        <f>Absterbeordnung!B82</f>
        <v>69318</v>
      </c>
      <c r="C88" s="15">
        <f t="shared" si="23"/>
        <v>0.23098686768674251</v>
      </c>
      <c r="D88" s="14">
        <f t="shared" si="24"/>
        <v>16011.547694309616</v>
      </c>
      <c r="E88" s="14">
        <f>SUM(D88:$D$127)</f>
        <v>163642.89332464934</v>
      </c>
      <c r="F88" s="16">
        <f t="shared" si="25"/>
        <v>10.220304523266467</v>
      </c>
      <c r="G88" s="5"/>
      <c r="H88" s="14">
        <f t="shared" si="26"/>
        <v>69318</v>
      </c>
      <c r="I88" s="15">
        <f t="shared" si="27"/>
        <v>0.23098686768674251</v>
      </c>
      <c r="J88" s="14">
        <f t="shared" si="28"/>
        <v>16011.547694309616</v>
      </c>
      <c r="K88" s="14">
        <f>SUM($J88:J$127)</f>
        <v>163642.89332464934</v>
      </c>
      <c r="L88" s="16">
        <f t="shared" si="29"/>
        <v>10.220304523266467</v>
      </c>
      <c r="M88" s="16"/>
      <c r="N88" s="6">
        <v>74</v>
      </c>
      <c r="O88" s="6">
        <f t="shared" si="22"/>
        <v>74</v>
      </c>
      <c r="P88" s="6">
        <f t="shared" si="30"/>
        <v>69318</v>
      </c>
      <c r="Q88" s="6">
        <f t="shared" si="31"/>
        <v>69318</v>
      </c>
      <c r="R88" s="5">
        <f t="shared" si="32"/>
        <v>69318</v>
      </c>
      <c r="S88" s="5">
        <f t="shared" si="33"/>
        <v>1109888463.0741541</v>
      </c>
      <c r="T88" s="20">
        <f>SUM(S88:$S$136)</f>
        <v>8179195202.1864805</v>
      </c>
      <c r="U88" s="6">
        <f t="shared" si="34"/>
        <v>7.3693848294736348</v>
      </c>
    </row>
    <row r="89" spans="1:21">
      <c r="A89" s="21">
        <v>75</v>
      </c>
      <c r="B89" s="22">
        <f>Absterbeordnung!B83</f>
        <v>67034</v>
      </c>
      <c r="C89" s="15">
        <f t="shared" si="23"/>
        <v>0.22645771341837509</v>
      </c>
      <c r="D89" s="14">
        <f t="shared" si="24"/>
        <v>15180.366361287355</v>
      </c>
      <c r="E89" s="14">
        <f>SUM(D89:$D$127)</f>
        <v>147631.34563033973</v>
      </c>
      <c r="F89" s="16">
        <f t="shared" si="25"/>
        <v>9.7251503762666776</v>
      </c>
      <c r="G89" s="5"/>
      <c r="H89" s="14">
        <f t="shared" si="26"/>
        <v>67034</v>
      </c>
      <c r="I89" s="15">
        <f t="shared" si="27"/>
        <v>0.22645771341837509</v>
      </c>
      <c r="J89" s="14">
        <f t="shared" si="28"/>
        <v>15180.366361287355</v>
      </c>
      <c r="K89" s="14">
        <f>SUM($J89:J$127)</f>
        <v>147631.34563033973</v>
      </c>
      <c r="L89" s="16">
        <f t="shared" si="29"/>
        <v>9.7251503762666776</v>
      </c>
      <c r="M89" s="16"/>
      <c r="N89" s="6">
        <v>75</v>
      </c>
      <c r="O89" s="6">
        <f t="shared" si="22"/>
        <v>75</v>
      </c>
      <c r="P89" s="6">
        <f t="shared" si="30"/>
        <v>67034</v>
      </c>
      <c r="Q89" s="6">
        <f t="shared" si="31"/>
        <v>67034</v>
      </c>
      <c r="R89" s="5">
        <f t="shared" si="32"/>
        <v>67034</v>
      </c>
      <c r="S89" s="5">
        <f t="shared" si="33"/>
        <v>1017600678.6625366</v>
      </c>
      <c r="T89" s="20">
        <f>SUM(S89:$S$136)</f>
        <v>7069306739.1123266</v>
      </c>
      <c r="U89" s="6">
        <f t="shared" si="34"/>
        <v>6.9470342221113004</v>
      </c>
    </row>
    <row r="90" spans="1:21">
      <c r="A90" s="21">
        <v>76</v>
      </c>
      <c r="B90" s="22">
        <f>Absterbeordnung!B84</f>
        <v>64568</v>
      </c>
      <c r="C90" s="15">
        <f t="shared" si="23"/>
        <v>0.22201736609644609</v>
      </c>
      <c r="D90" s="14">
        <f t="shared" si="24"/>
        <v>14335.217294115331</v>
      </c>
      <c r="E90" s="14">
        <f>SUM(D90:$D$127)</f>
        <v>132450.97926905239</v>
      </c>
      <c r="F90" s="16">
        <f t="shared" si="25"/>
        <v>9.2395515569494773</v>
      </c>
      <c r="G90" s="5"/>
      <c r="H90" s="14">
        <f t="shared" si="26"/>
        <v>64568</v>
      </c>
      <c r="I90" s="15">
        <f t="shared" si="27"/>
        <v>0.22201736609644609</v>
      </c>
      <c r="J90" s="14">
        <f t="shared" si="28"/>
        <v>14335.217294115331</v>
      </c>
      <c r="K90" s="14">
        <f>SUM($J90:J$127)</f>
        <v>132450.97926905239</v>
      </c>
      <c r="L90" s="16">
        <f t="shared" si="29"/>
        <v>9.2395515569494773</v>
      </c>
      <c r="M90" s="16"/>
      <c r="N90" s="6">
        <v>76</v>
      </c>
      <c r="O90" s="6">
        <f t="shared" si="22"/>
        <v>76</v>
      </c>
      <c r="P90" s="6">
        <f t="shared" si="30"/>
        <v>64568</v>
      </c>
      <c r="Q90" s="6">
        <f t="shared" si="31"/>
        <v>64568</v>
      </c>
      <c r="R90" s="5">
        <f t="shared" si="32"/>
        <v>64568</v>
      </c>
      <c r="S90" s="5">
        <f t="shared" si="33"/>
        <v>925596310.24643874</v>
      </c>
      <c r="T90" s="20">
        <f>SUM(S90:$S$136)</f>
        <v>6051706060.449789</v>
      </c>
      <c r="U90" s="6">
        <f t="shared" si="34"/>
        <v>6.5381700353132679</v>
      </c>
    </row>
    <row r="91" spans="1:21">
      <c r="A91" s="21">
        <v>77</v>
      </c>
      <c r="B91" s="22">
        <f>Absterbeordnung!B85</f>
        <v>61906</v>
      </c>
      <c r="C91" s="15">
        <f t="shared" si="23"/>
        <v>0.2176640844082805</v>
      </c>
      <c r="D91" s="14">
        <f t="shared" si="24"/>
        <v>13474.712809379012</v>
      </c>
      <c r="E91" s="14">
        <f>SUM(D91:$D$127)</f>
        <v>118115.76197493705</v>
      </c>
      <c r="F91" s="16">
        <f t="shared" si="25"/>
        <v>8.7657350212854332</v>
      </c>
      <c r="G91" s="5"/>
      <c r="H91" s="14">
        <f t="shared" si="26"/>
        <v>61906</v>
      </c>
      <c r="I91" s="15">
        <f t="shared" si="27"/>
        <v>0.2176640844082805</v>
      </c>
      <c r="J91" s="14">
        <f t="shared" si="28"/>
        <v>13474.712809379012</v>
      </c>
      <c r="K91" s="14">
        <f>SUM($J91:J$127)</f>
        <v>118115.76197493705</v>
      </c>
      <c r="L91" s="16">
        <f t="shared" si="29"/>
        <v>8.7657350212854332</v>
      </c>
      <c r="M91" s="16"/>
      <c r="N91" s="6">
        <v>77</v>
      </c>
      <c r="O91" s="6">
        <f t="shared" si="22"/>
        <v>77</v>
      </c>
      <c r="P91" s="6">
        <f t="shared" si="30"/>
        <v>61906</v>
      </c>
      <c r="Q91" s="6">
        <f t="shared" si="31"/>
        <v>61906</v>
      </c>
      <c r="R91" s="5">
        <f t="shared" si="32"/>
        <v>61906</v>
      </c>
      <c r="S91" s="5">
        <f t="shared" si="33"/>
        <v>834165571.17741716</v>
      </c>
      <c r="T91" s="20">
        <f>SUM(S91:$S$136)</f>
        <v>5126109750.2033491</v>
      </c>
      <c r="U91" s="6">
        <f t="shared" si="34"/>
        <v>6.1451945840534892</v>
      </c>
    </row>
    <row r="92" spans="1:21">
      <c r="A92" s="21">
        <v>78</v>
      </c>
      <c r="B92" s="22">
        <f>Absterbeordnung!B86</f>
        <v>59043</v>
      </c>
      <c r="C92" s="15">
        <f t="shared" si="23"/>
        <v>0.21339616118458871</v>
      </c>
      <c r="D92" s="14">
        <f t="shared" si="24"/>
        <v>12599.549544821672</v>
      </c>
      <c r="E92" s="14">
        <f>SUM(D92:$D$127)</f>
        <v>104641.04916555804</v>
      </c>
      <c r="F92" s="16">
        <f t="shared" si="25"/>
        <v>8.3051420841124273</v>
      </c>
      <c r="G92" s="5"/>
      <c r="H92" s="14">
        <f t="shared" si="26"/>
        <v>59043</v>
      </c>
      <c r="I92" s="15">
        <f t="shared" si="27"/>
        <v>0.21339616118458871</v>
      </c>
      <c r="J92" s="14">
        <f t="shared" si="28"/>
        <v>12599.549544821672</v>
      </c>
      <c r="K92" s="14">
        <f>SUM($J92:J$127)</f>
        <v>104641.04916555804</v>
      </c>
      <c r="L92" s="16">
        <f t="shared" si="29"/>
        <v>8.3051420841124273</v>
      </c>
      <c r="M92" s="16"/>
      <c r="N92" s="6">
        <v>78</v>
      </c>
      <c r="O92" s="6">
        <f t="shared" si="22"/>
        <v>78</v>
      </c>
      <c r="P92" s="6">
        <f t="shared" si="30"/>
        <v>59043</v>
      </c>
      <c r="Q92" s="6">
        <f t="shared" si="31"/>
        <v>59043</v>
      </c>
      <c r="R92" s="5">
        <f t="shared" si="32"/>
        <v>59043</v>
      </c>
      <c r="S92" s="5">
        <f t="shared" si="33"/>
        <v>743915203.77490592</v>
      </c>
      <c r="T92" s="20">
        <f>SUM(S92:$S$136)</f>
        <v>4291944179.0259304</v>
      </c>
      <c r="U92" s="6">
        <f t="shared" si="34"/>
        <v>5.7693997343339527</v>
      </c>
    </row>
    <row r="93" spans="1:21">
      <c r="A93" s="21">
        <v>79</v>
      </c>
      <c r="B93" s="22">
        <f>Absterbeordnung!B87</f>
        <v>55984</v>
      </c>
      <c r="C93" s="15">
        <f t="shared" si="23"/>
        <v>0.20921192272998898</v>
      </c>
      <c r="D93" s="14">
        <f t="shared" si="24"/>
        <v>11712.520282115704</v>
      </c>
      <c r="E93" s="14">
        <f>SUM(D93:$D$127)</f>
        <v>92041.499620736373</v>
      </c>
      <c r="F93" s="16">
        <f t="shared" si="25"/>
        <v>7.8583855057461944</v>
      </c>
      <c r="G93" s="5"/>
      <c r="H93" s="14">
        <f t="shared" si="26"/>
        <v>55984</v>
      </c>
      <c r="I93" s="15">
        <f t="shared" si="27"/>
        <v>0.20921192272998898</v>
      </c>
      <c r="J93" s="14">
        <f t="shared" si="28"/>
        <v>11712.520282115704</v>
      </c>
      <c r="K93" s="14">
        <f>SUM($J93:J$127)</f>
        <v>92041.499620736373</v>
      </c>
      <c r="L93" s="16">
        <f t="shared" si="29"/>
        <v>7.8583855057461944</v>
      </c>
      <c r="M93" s="16"/>
      <c r="N93" s="6">
        <v>79</v>
      </c>
      <c r="O93" s="6">
        <f t="shared" si="22"/>
        <v>79</v>
      </c>
      <c r="P93" s="6">
        <f t="shared" si="30"/>
        <v>55984</v>
      </c>
      <c r="Q93" s="6">
        <f t="shared" si="31"/>
        <v>55984</v>
      </c>
      <c r="R93" s="5">
        <f t="shared" si="32"/>
        <v>55984</v>
      </c>
      <c r="S93" s="5">
        <f t="shared" si="33"/>
        <v>655713735.47396553</v>
      </c>
      <c r="T93" s="20">
        <f>SUM(S93:$S$136)</f>
        <v>3548028975.2510247</v>
      </c>
      <c r="U93" s="6">
        <f t="shared" si="34"/>
        <v>5.4109419755961419</v>
      </c>
    </row>
    <row r="94" spans="1:21">
      <c r="A94" s="21">
        <v>80</v>
      </c>
      <c r="B94" s="22">
        <f>Absterbeordnung!B88</f>
        <v>52740</v>
      </c>
      <c r="C94" s="15">
        <f t="shared" si="23"/>
        <v>0.20510972816665585</v>
      </c>
      <c r="D94" s="14">
        <f t="shared" si="24"/>
        <v>10817.487063509428</v>
      </c>
      <c r="E94" s="14">
        <f>SUM(D94:$D$127)</f>
        <v>80328.979338620687</v>
      </c>
      <c r="F94" s="16">
        <f t="shared" si="25"/>
        <v>7.4258447333479145</v>
      </c>
      <c r="G94" s="5"/>
      <c r="H94" s="14">
        <f t="shared" si="26"/>
        <v>52740</v>
      </c>
      <c r="I94" s="15">
        <f t="shared" si="27"/>
        <v>0.20510972816665585</v>
      </c>
      <c r="J94" s="14">
        <f t="shared" si="28"/>
        <v>10817.487063509428</v>
      </c>
      <c r="K94" s="14">
        <f>SUM($J94:J$127)</f>
        <v>80328.979338620687</v>
      </c>
      <c r="L94" s="16">
        <f t="shared" si="29"/>
        <v>7.4258447333479145</v>
      </c>
      <c r="M94" s="16"/>
      <c r="N94" s="6">
        <v>80</v>
      </c>
      <c r="O94" s="6">
        <f t="shared" si="22"/>
        <v>80</v>
      </c>
      <c r="P94" s="6">
        <f t="shared" si="30"/>
        <v>52740</v>
      </c>
      <c r="Q94" s="6">
        <f t="shared" si="31"/>
        <v>52740</v>
      </c>
      <c r="R94" s="5">
        <f t="shared" si="32"/>
        <v>52740</v>
      </c>
      <c r="S94" s="5">
        <f t="shared" si="33"/>
        <v>570514267.7294873</v>
      </c>
      <c r="T94" s="20">
        <f>SUM(S94:$S$136)</f>
        <v>2892315239.7770591</v>
      </c>
      <c r="U94" s="6">
        <f t="shared" si="34"/>
        <v>5.0696632904340744</v>
      </c>
    </row>
    <row r="95" spans="1:21">
      <c r="A95" s="21">
        <v>81</v>
      </c>
      <c r="B95" s="22">
        <f>Absterbeordnung!B89</f>
        <v>49330</v>
      </c>
      <c r="C95" s="15">
        <f t="shared" si="23"/>
        <v>0.20108796879083907</v>
      </c>
      <c r="D95" s="14">
        <f t="shared" si="24"/>
        <v>9919.6695004520916</v>
      </c>
      <c r="E95" s="14">
        <f>SUM(D95:$D$127)</f>
        <v>69511.492275111261</v>
      </c>
      <c r="F95" s="16">
        <f t="shared" si="25"/>
        <v>7.0074403458646737</v>
      </c>
      <c r="G95" s="5"/>
      <c r="H95" s="14">
        <f t="shared" si="26"/>
        <v>49330</v>
      </c>
      <c r="I95" s="15">
        <f t="shared" si="27"/>
        <v>0.20108796879083907</v>
      </c>
      <c r="J95" s="14">
        <f t="shared" si="28"/>
        <v>9919.6695004520916</v>
      </c>
      <c r="K95" s="14">
        <f>SUM($J95:J$127)</f>
        <v>69511.492275111261</v>
      </c>
      <c r="L95" s="16">
        <f t="shared" si="29"/>
        <v>7.0074403458646737</v>
      </c>
      <c r="M95" s="16"/>
      <c r="N95" s="6">
        <v>81</v>
      </c>
      <c r="O95" s="6">
        <f t="shared" si="22"/>
        <v>81</v>
      </c>
      <c r="P95" s="6">
        <f t="shared" si="30"/>
        <v>49330</v>
      </c>
      <c r="Q95" s="6">
        <f t="shared" si="31"/>
        <v>49330</v>
      </c>
      <c r="R95" s="5">
        <f t="shared" si="32"/>
        <v>49330</v>
      </c>
      <c r="S95" s="5">
        <f t="shared" si="33"/>
        <v>489337296.45730168</v>
      </c>
      <c r="T95" s="20">
        <f>SUM(S95:$S$136)</f>
        <v>2321800972.0475717</v>
      </c>
      <c r="U95" s="6">
        <f t="shared" si="34"/>
        <v>4.7447864466022081</v>
      </c>
    </row>
    <row r="96" spans="1:21">
      <c r="A96" s="21">
        <v>82</v>
      </c>
      <c r="B96" s="22">
        <f>Absterbeordnung!B90</f>
        <v>45776</v>
      </c>
      <c r="C96" s="15">
        <f t="shared" si="23"/>
        <v>0.19714506744199911</v>
      </c>
      <c r="D96" s="14">
        <f t="shared" si="24"/>
        <v>9024.5126072249514</v>
      </c>
      <c r="E96" s="14">
        <f>SUM(D96:$D$127)</f>
        <v>59591.822774659144</v>
      </c>
      <c r="F96" s="16">
        <f t="shared" si="25"/>
        <v>6.6033286636388997</v>
      </c>
      <c r="G96" s="5"/>
      <c r="H96" s="14">
        <f t="shared" si="26"/>
        <v>45776</v>
      </c>
      <c r="I96" s="15">
        <f t="shared" si="27"/>
        <v>0.19714506744199911</v>
      </c>
      <c r="J96" s="14">
        <f t="shared" si="28"/>
        <v>9024.5126072249514</v>
      </c>
      <c r="K96" s="14">
        <f>SUM($J96:J$127)</f>
        <v>59591.822774659144</v>
      </c>
      <c r="L96" s="16">
        <f t="shared" si="29"/>
        <v>6.6033286636388997</v>
      </c>
      <c r="M96" s="16"/>
      <c r="N96" s="6">
        <v>82</v>
      </c>
      <c r="O96" s="6">
        <f t="shared" si="22"/>
        <v>82</v>
      </c>
      <c r="P96" s="6">
        <f t="shared" si="30"/>
        <v>45776</v>
      </c>
      <c r="Q96" s="6">
        <f t="shared" si="31"/>
        <v>45776</v>
      </c>
      <c r="R96" s="5">
        <f t="shared" si="32"/>
        <v>45776</v>
      </c>
      <c r="S96" s="5">
        <f t="shared" si="33"/>
        <v>413106089.10832936</v>
      </c>
      <c r="T96" s="20">
        <f>SUM(S96:$S$136)</f>
        <v>1832463675.5902693</v>
      </c>
      <c r="U96" s="6">
        <f t="shared" si="34"/>
        <v>4.4358186042368892</v>
      </c>
    </row>
    <row r="97" spans="1:21">
      <c r="A97" s="21">
        <v>83</v>
      </c>
      <c r="B97" s="22">
        <f>Absterbeordnung!B91</f>
        <v>42105</v>
      </c>
      <c r="C97" s="15">
        <f t="shared" si="23"/>
        <v>0.19327947788431285</v>
      </c>
      <c r="D97" s="14">
        <f t="shared" si="24"/>
        <v>8138.0324163189925</v>
      </c>
      <c r="E97" s="14">
        <f>SUM(D97:$D$127)</f>
        <v>50567.310167434189</v>
      </c>
      <c r="F97" s="16">
        <f t="shared" si="25"/>
        <v>6.2137022293045714</v>
      </c>
      <c r="G97" s="5"/>
      <c r="H97" s="14">
        <f t="shared" si="26"/>
        <v>42105</v>
      </c>
      <c r="I97" s="15">
        <f t="shared" si="27"/>
        <v>0.19327947788431285</v>
      </c>
      <c r="J97" s="14">
        <f t="shared" si="28"/>
        <v>8138.0324163189925</v>
      </c>
      <c r="K97" s="14">
        <f>SUM($J97:J$127)</f>
        <v>50567.310167434189</v>
      </c>
      <c r="L97" s="16">
        <f t="shared" si="29"/>
        <v>6.2137022293045714</v>
      </c>
      <c r="M97" s="16"/>
      <c r="N97" s="6">
        <v>83</v>
      </c>
      <c r="O97" s="6">
        <f t="shared" si="22"/>
        <v>83</v>
      </c>
      <c r="P97" s="6">
        <f t="shared" si="30"/>
        <v>42105</v>
      </c>
      <c r="Q97" s="6">
        <f t="shared" si="31"/>
        <v>42105</v>
      </c>
      <c r="R97" s="5">
        <f t="shared" si="32"/>
        <v>42105</v>
      </c>
      <c r="S97" s="5">
        <f t="shared" si="33"/>
        <v>342651854.88911116</v>
      </c>
      <c r="T97" s="20">
        <f>SUM(S97:$S$136)</f>
        <v>1419357586.48194</v>
      </c>
      <c r="U97" s="6">
        <f t="shared" si="34"/>
        <v>4.1422731738641012</v>
      </c>
    </row>
    <row r="98" spans="1:21">
      <c r="A98" s="21">
        <v>84</v>
      </c>
      <c r="B98" s="22">
        <f>Absterbeordnung!B92</f>
        <v>38347</v>
      </c>
      <c r="C98" s="15">
        <f t="shared" si="23"/>
        <v>0.18948968420030671</v>
      </c>
      <c r="D98" s="14">
        <f t="shared" si="24"/>
        <v>7266.3609200291612</v>
      </c>
      <c r="E98" s="14">
        <f>SUM(D98:$D$127)</f>
        <v>42429.277751115194</v>
      </c>
      <c r="F98" s="16">
        <f t="shared" si="25"/>
        <v>5.8391371166497077</v>
      </c>
      <c r="G98" s="5"/>
      <c r="H98" s="14">
        <f t="shared" si="26"/>
        <v>38347</v>
      </c>
      <c r="I98" s="15">
        <f t="shared" si="27"/>
        <v>0.18948968420030671</v>
      </c>
      <c r="J98" s="14">
        <f t="shared" si="28"/>
        <v>7266.3609200291612</v>
      </c>
      <c r="K98" s="14">
        <f>SUM($J98:J$127)</f>
        <v>42429.277751115194</v>
      </c>
      <c r="L98" s="16">
        <f t="shared" si="29"/>
        <v>5.8391371166497077</v>
      </c>
      <c r="M98" s="16"/>
      <c r="N98" s="6">
        <v>84</v>
      </c>
      <c r="O98" s="6">
        <f t="shared" si="22"/>
        <v>84</v>
      </c>
      <c r="P98" s="6">
        <f t="shared" si="30"/>
        <v>38347</v>
      </c>
      <c r="Q98" s="6">
        <f t="shared" si="31"/>
        <v>38347</v>
      </c>
      <c r="R98" s="5">
        <f t="shared" si="32"/>
        <v>38347</v>
      </c>
      <c r="S98" s="5">
        <f t="shared" si="33"/>
        <v>278643142.20035827</v>
      </c>
      <c r="T98" s="20">
        <f>SUM(S98:$S$136)</f>
        <v>1076705731.5928288</v>
      </c>
      <c r="U98" s="6">
        <f t="shared" si="34"/>
        <v>3.8641027483770758</v>
      </c>
    </row>
    <row r="99" spans="1:21">
      <c r="A99" s="21">
        <v>85</v>
      </c>
      <c r="B99" s="22">
        <f>Absterbeordnung!B93</f>
        <v>34537</v>
      </c>
      <c r="C99" s="15">
        <f t="shared" si="23"/>
        <v>0.18577420019637911</v>
      </c>
      <c r="D99" s="14">
        <f t="shared" si="24"/>
        <v>6416.0835521823456</v>
      </c>
      <c r="E99" s="14">
        <f>SUM(D99:$D$127)</f>
        <v>35162.916831086033</v>
      </c>
      <c r="F99" s="16">
        <f t="shared" si="25"/>
        <v>5.4804331248345157</v>
      </c>
      <c r="G99" s="5"/>
      <c r="H99" s="14">
        <f t="shared" si="26"/>
        <v>34537</v>
      </c>
      <c r="I99" s="15">
        <f t="shared" si="27"/>
        <v>0.18577420019637911</v>
      </c>
      <c r="J99" s="14">
        <f t="shared" si="28"/>
        <v>6416.0835521823456</v>
      </c>
      <c r="K99" s="14">
        <f>SUM($J99:J$127)</f>
        <v>35162.916831086033</v>
      </c>
      <c r="L99" s="16">
        <f t="shared" si="29"/>
        <v>5.4804331248345157</v>
      </c>
      <c r="M99" s="16"/>
      <c r="N99" s="6">
        <v>85</v>
      </c>
      <c r="O99" s="6">
        <f t="shared" si="22"/>
        <v>85</v>
      </c>
      <c r="P99" s="6">
        <f t="shared" si="30"/>
        <v>34537</v>
      </c>
      <c r="Q99" s="6">
        <f t="shared" si="31"/>
        <v>34537</v>
      </c>
      <c r="R99" s="5">
        <f t="shared" si="32"/>
        <v>34537</v>
      </c>
      <c r="S99" s="5">
        <f t="shared" si="33"/>
        <v>221592277.64172167</v>
      </c>
      <c r="T99" s="20">
        <f>SUM(S99:$S$136)</f>
        <v>798062589.39247143</v>
      </c>
      <c r="U99" s="6">
        <f t="shared" si="34"/>
        <v>3.6014909810296172</v>
      </c>
    </row>
    <row r="100" spans="1:21">
      <c r="A100" s="13">
        <v>86</v>
      </c>
      <c r="B100" s="22">
        <f>Absterbeordnung!B94</f>
        <v>30715</v>
      </c>
      <c r="C100" s="15">
        <f t="shared" si="23"/>
        <v>0.18213156881997952</v>
      </c>
      <c r="D100" s="14">
        <f t="shared" si="24"/>
        <v>5594.1711363056711</v>
      </c>
      <c r="E100" s="14">
        <f>SUM(D100:$D$127)</f>
        <v>28746.833278903687</v>
      </c>
      <c r="F100" s="16">
        <f t="shared" si="25"/>
        <v>5.1387118088574919</v>
      </c>
      <c r="G100" s="5"/>
      <c r="H100" s="14">
        <f t="shared" si="26"/>
        <v>30715</v>
      </c>
      <c r="I100" s="15">
        <f t="shared" si="27"/>
        <v>0.18213156881997952</v>
      </c>
      <c r="J100" s="14">
        <f t="shared" si="28"/>
        <v>5594.1711363056711</v>
      </c>
      <c r="K100" s="14">
        <f>SUM($J100:J$127)</f>
        <v>28746.833278903687</v>
      </c>
      <c r="L100" s="16">
        <f t="shared" si="29"/>
        <v>5.1387118088574919</v>
      </c>
      <c r="M100" s="16"/>
      <c r="N100" s="20">
        <v>86</v>
      </c>
      <c r="O100" s="6">
        <f t="shared" si="22"/>
        <v>86</v>
      </c>
      <c r="P100" s="6">
        <f t="shared" si="30"/>
        <v>30715</v>
      </c>
      <c r="Q100" s="6">
        <f t="shared" si="31"/>
        <v>30715</v>
      </c>
      <c r="R100" s="5">
        <f t="shared" si="32"/>
        <v>30715</v>
      </c>
      <c r="S100" s="5">
        <f t="shared" si="33"/>
        <v>171824966.45162868</v>
      </c>
      <c r="T100" s="20">
        <f>SUM(S100:$S$136)</f>
        <v>576470311.75074971</v>
      </c>
      <c r="U100" s="6">
        <f t="shared" si="34"/>
        <v>3.3549857372620804</v>
      </c>
    </row>
    <row r="101" spans="1:21">
      <c r="A101" s="13">
        <v>87</v>
      </c>
      <c r="B101" s="22">
        <f>Absterbeordnung!B95</f>
        <v>26928</v>
      </c>
      <c r="C101" s="15">
        <f t="shared" si="23"/>
        <v>0.17856036158821526</v>
      </c>
      <c r="D101" s="14">
        <f t="shared" si="24"/>
        <v>4808.2734168474608</v>
      </c>
      <c r="E101" s="14">
        <f>SUM(D101:$D$127)</f>
        <v>23152.662142598019</v>
      </c>
      <c r="F101" s="16">
        <f t="shared" si="25"/>
        <v>4.8151717124643127</v>
      </c>
      <c r="G101" s="5"/>
      <c r="H101" s="14">
        <f t="shared" si="26"/>
        <v>26928</v>
      </c>
      <c r="I101" s="15">
        <f t="shared" si="27"/>
        <v>0.17856036158821526</v>
      </c>
      <c r="J101" s="14">
        <f t="shared" si="28"/>
        <v>4808.2734168474608</v>
      </c>
      <c r="K101" s="14">
        <f>SUM($J101:J$127)</f>
        <v>23152.662142598019</v>
      </c>
      <c r="L101" s="16">
        <f t="shared" si="29"/>
        <v>4.8151717124643127</v>
      </c>
      <c r="M101" s="16"/>
      <c r="N101" s="20">
        <v>87</v>
      </c>
      <c r="O101" s="6">
        <f t="shared" si="22"/>
        <v>87</v>
      </c>
      <c r="P101" s="6">
        <f t="shared" si="30"/>
        <v>26928</v>
      </c>
      <c r="Q101" s="6">
        <f t="shared" si="31"/>
        <v>26928</v>
      </c>
      <c r="R101" s="5">
        <f t="shared" si="32"/>
        <v>26928</v>
      </c>
      <c r="S101" s="5">
        <f t="shared" si="33"/>
        <v>129477186.56886841</v>
      </c>
      <c r="T101" s="20">
        <f>SUM(S101:$S$136)</f>
        <v>404645345.29912096</v>
      </c>
      <c r="U101" s="6">
        <f t="shared" si="34"/>
        <v>3.125225037878713</v>
      </c>
    </row>
    <row r="102" spans="1:21">
      <c r="A102" s="13">
        <v>88</v>
      </c>
      <c r="B102" s="22">
        <f>Absterbeordnung!B96</f>
        <v>23232</v>
      </c>
      <c r="C102" s="15">
        <f t="shared" si="23"/>
        <v>0.17505917802766199</v>
      </c>
      <c r="D102" s="14">
        <f t="shared" si="24"/>
        <v>4066.9748239386436</v>
      </c>
      <c r="E102" s="14">
        <f>SUM(D102:$D$127)</f>
        <v>18344.388725750559</v>
      </c>
      <c r="F102" s="16">
        <f t="shared" si="25"/>
        <v>4.5105734655089451</v>
      </c>
      <c r="G102" s="5"/>
      <c r="H102" s="14">
        <f t="shared" si="26"/>
        <v>23232</v>
      </c>
      <c r="I102" s="15">
        <f t="shared" si="27"/>
        <v>0.17505917802766199</v>
      </c>
      <c r="J102" s="14">
        <f t="shared" si="28"/>
        <v>4066.9748239386436</v>
      </c>
      <c r="K102" s="14">
        <f>SUM($J102:J$127)</f>
        <v>18344.388725750559</v>
      </c>
      <c r="L102" s="16">
        <f t="shared" si="29"/>
        <v>4.5105734655089451</v>
      </c>
      <c r="M102" s="16"/>
      <c r="N102" s="20">
        <v>88</v>
      </c>
      <c r="O102" s="6">
        <f t="shared" si="22"/>
        <v>88</v>
      </c>
      <c r="P102" s="6">
        <f t="shared" si="30"/>
        <v>23232</v>
      </c>
      <c r="Q102" s="6">
        <f t="shared" si="31"/>
        <v>23232</v>
      </c>
      <c r="R102" s="5">
        <f t="shared" si="32"/>
        <v>23232</v>
      </c>
      <c r="S102" s="5">
        <f t="shared" si="33"/>
        <v>94483959.109742567</v>
      </c>
      <c r="T102" s="20">
        <f>SUM(S102:$S$136)</f>
        <v>275168158.73025256</v>
      </c>
      <c r="U102" s="6">
        <f t="shared" si="34"/>
        <v>2.9123267200376981</v>
      </c>
    </row>
    <row r="103" spans="1:21">
      <c r="A103" s="13">
        <v>89</v>
      </c>
      <c r="B103" s="22">
        <f>Absterbeordnung!B97</f>
        <v>19686</v>
      </c>
      <c r="C103" s="15">
        <f t="shared" si="23"/>
        <v>0.17162664512515882</v>
      </c>
      <c r="D103" s="14">
        <f t="shared" si="24"/>
        <v>3378.6421359338765</v>
      </c>
      <c r="E103" s="14">
        <f>SUM(D103:$D$127)</f>
        <v>14277.413901811915</v>
      </c>
      <c r="F103" s="16">
        <f t="shared" si="25"/>
        <v>4.225784598482063</v>
      </c>
      <c r="G103" s="5"/>
      <c r="H103" s="14">
        <f t="shared" si="26"/>
        <v>19686</v>
      </c>
      <c r="I103" s="15">
        <f t="shared" si="27"/>
        <v>0.17162664512515882</v>
      </c>
      <c r="J103" s="14">
        <f t="shared" si="28"/>
        <v>3378.6421359338765</v>
      </c>
      <c r="K103" s="14">
        <f>SUM($J103:J$127)</f>
        <v>14277.413901811915</v>
      </c>
      <c r="L103" s="16">
        <f t="shared" si="29"/>
        <v>4.225784598482063</v>
      </c>
      <c r="M103" s="16"/>
      <c r="N103" s="20">
        <v>89</v>
      </c>
      <c r="O103" s="6">
        <f t="shared" si="22"/>
        <v>89</v>
      </c>
      <c r="P103" s="6">
        <f t="shared" si="30"/>
        <v>19686</v>
      </c>
      <c r="Q103" s="6">
        <f t="shared" si="31"/>
        <v>19686</v>
      </c>
      <c r="R103" s="5">
        <f t="shared" si="32"/>
        <v>19686</v>
      </c>
      <c r="S103" s="5">
        <f t="shared" si="33"/>
        <v>66511949.087994292</v>
      </c>
      <c r="T103" s="20">
        <f>SUM(S103:$S$136)</f>
        <v>180684199.62051004</v>
      </c>
      <c r="U103" s="6">
        <f t="shared" si="34"/>
        <v>2.7165675055089364</v>
      </c>
    </row>
    <row r="104" spans="1:21">
      <c r="A104" s="13">
        <v>90</v>
      </c>
      <c r="B104" s="22">
        <f>Absterbeordnung!B98</f>
        <v>16352</v>
      </c>
      <c r="C104" s="15">
        <f t="shared" si="23"/>
        <v>0.16826141678937137</v>
      </c>
      <c r="D104" s="14">
        <f t="shared" si="24"/>
        <v>2751.4106873398005</v>
      </c>
      <c r="E104" s="14">
        <f>SUM(D104:$D$127)</f>
        <v>10898.771765878038</v>
      </c>
      <c r="F104" s="16">
        <f t="shared" si="25"/>
        <v>3.9611577493781955</v>
      </c>
      <c r="G104" s="5"/>
      <c r="H104" s="14">
        <f t="shared" si="26"/>
        <v>16352</v>
      </c>
      <c r="I104" s="15">
        <f t="shared" si="27"/>
        <v>0.16826141678937137</v>
      </c>
      <c r="J104" s="14">
        <f t="shared" si="28"/>
        <v>2751.4106873398005</v>
      </c>
      <c r="K104" s="14">
        <f>SUM($J104:J$127)</f>
        <v>10898.771765878038</v>
      </c>
      <c r="L104" s="16">
        <f t="shared" si="29"/>
        <v>3.9611577493781955</v>
      </c>
      <c r="M104" s="16"/>
      <c r="N104" s="20">
        <v>90</v>
      </c>
      <c r="O104" s="6">
        <f t="shared" si="22"/>
        <v>90</v>
      </c>
      <c r="P104" s="6">
        <f t="shared" si="30"/>
        <v>16352</v>
      </c>
      <c r="Q104" s="6">
        <f t="shared" si="31"/>
        <v>16352</v>
      </c>
      <c r="R104" s="5">
        <f t="shared" si="32"/>
        <v>16352</v>
      </c>
      <c r="S104" s="5">
        <f t="shared" si="33"/>
        <v>44991067.55938042</v>
      </c>
      <c r="T104" s="20">
        <f>SUM(S104:$S$136)</f>
        <v>114172250.53251573</v>
      </c>
      <c r="U104" s="6">
        <f t="shared" si="34"/>
        <v>2.5376648460681253</v>
      </c>
    </row>
    <row r="105" spans="1:21">
      <c r="A105" s="13">
        <v>91</v>
      </c>
      <c r="B105" s="22">
        <f>Absterbeordnung!B99</f>
        <v>13287</v>
      </c>
      <c r="C105" s="15">
        <f t="shared" si="23"/>
        <v>0.16496217332291313</v>
      </c>
      <c r="D105" s="14">
        <f t="shared" si="24"/>
        <v>2191.8523969415469</v>
      </c>
      <c r="E105" s="14">
        <f>SUM(D105:$D$127)</f>
        <v>8147.3610785382407</v>
      </c>
      <c r="F105" s="16">
        <f t="shared" si="25"/>
        <v>3.7171121056814109</v>
      </c>
      <c r="G105" s="5"/>
      <c r="H105" s="14">
        <f t="shared" si="26"/>
        <v>13287</v>
      </c>
      <c r="I105" s="15">
        <f t="shared" si="27"/>
        <v>0.16496217332291313</v>
      </c>
      <c r="J105" s="14">
        <f t="shared" si="28"/>
        <v>2191.8523969415469</v>
      </c>
      <c r="K105" s="14">
        <f>SUM($J105:J$127)</f>
        <v>8147.3610785382407</v>
      </c>
      <c r="L105" s="16">
        <f t="shared" si="29"/>
        <v>3.7171121056814109</v>
      </c>
      <c r="M105" s="16"/>
      <c r="N105" s="20">
        <v>91</v>
      </c>
      <c r="O105" s="6">
        <f t="shared" si="22"/>
        <v>91</v>
      </c>
      <c r="P105" s="6">
        <f t="shared" si="30"/>
        <v>13287</v>
      </c>
      <c r="Q105" s="6">
        <f t="shared" si="31"/>
        <v>13287</v>
      </c>
      <c r="R105" s="5">
        <f t="shared" si="32"/>
        <v>13287</v>
      </c>
      <c r="S105" s="5">
        <f t="shared" si="33"/>
        <v>29123142.798162334</v>
      </c>
      <c r="T105" s="20">
        <f>SUM(S105:$S$136)</f>
        <v>69181182.973135322</v>
      </c>
      <c r="U105" s="6">
        <f t="shared" si="34"/>
        <v>2.3754710627419184</v>
      </c>
    </row>
    <row r="106" spans="1:21">
      <c r="A106" s="13">
        <v>92</v>
      </c>
      <c r="B106" s="22">
        <f>Absterbeordnung!B100</f>
        <v>10539</v>
      </c>
      <c r="C106" s="15">
        <f t="shared" si="23"/>
        <v>0.16172762090481677</v>
      </c>
      <c r="D106" s="14">
        <f t="shared" si="24"/>
        <v>1704.447396715864</v>
      </c>
      <c r="E106" s="14">
        <f>SUM(D106:$D$127)</f>
        <v>5955.5086815966934</v>
      </c>
      <c r="F106" s="16">
        <f t="shared" si="25"/>
        <v>3.4940994325033388</v>
      </c>
      <c r="G106" s="5"/>
      <c r="H106" s="14">
        <f t="shared" si="26"/>
        <v>10539</v>
      </c>
      <c r="I106" s="15">
        <f t="shared" si="27"/>
        <v>0.16172762090481677</v>
      </c>
      <c r="J106" s="14">
        <f t="shared" si="28"/>
        <v>1704.447396715864</v>
      </c>
      <c r="K106" s="14">
        <f>SUM($J106:J$127)</f>
        <v>5955.5086815966934</v>
      </c>
      <c r="L106" s="16">
        <f t="shared" si="29"/>
        <v>3.4940994325033388</v>
      </c>
      <c r="M106" s="16"/>
      <c r="N106" s="20">
        <v>92</v>
      </c>
      <c r="O106" s="6">
        <f t="shared" si="22"/>
        <v>92</v>
      </c>
      <c r="P106" s="6">
        <f t="shared" si="30"/>
        <v>10539</v>
      </c>
      <c r="Q106" s="6">
        <f t="shared" si="31"/>
        <v>10539</v>
      </c>
      <c r="R106" s="5">
        <f t="shared" si="32"/>
        <v>10539</v>
      </c>
      <c r="S106" s="5">
        <f t="shared" si="33"/>
        <v>17963171.113988489</v>
      </c>
      <c r="T106" s="20">
        <f>SUM(S106:$S$136)</f>
        <v>40058040.174972959</v>
      </c>
      <c r="U106" s="6">
        <f t="shared" si="34"/>
        <v>2.2300093853572713</v>
      </c>
    </row>
    <row r="107" spans="1:21">
      <c r="A107" s="13">
        <v>93</v>
      </c>
      <c r="B107" s="22">
        <f>Absterbeordnung!B101</f>
        <v>8145</v>
      </c>
      <c r="C107" s="15">
        <f t="shared" si="23"/>
        <v>0.15855649108315373</v>
      </c>
      <c r="D107" s="14">
        <f t="shared" si="24"/>
        <v>1291.4426198722872</v>
      </c>
      <c r="E107" s="14">
        <f>SUM(D107:$D$127)</f>
        <v>4251.0612848808287</v>
      </c>
      <c r="F107" s="16">
        <f t="shared" si="25"/>
        <v>3.2917151869288803</v>
      </c>
      <c r="G107" s="5"/>
      <c r="H107" s="14">
        <f t="shared" si="26"/>
        <v>8145</v>
      </c>
      <c r="I107" s="15">
        <f t="shared" si="27"/>
        <v>0.15855649108315373</v>
      </c>
      <c r="J107" s="14">
        <f t="shared" si="28"/>
        <v>1291.4426198722872</v>
      </c>
      <c r="K107" s="14">
        <f>SUM($J107:J$127)</f>
        <v>4251.0612848808287</v>
      </c>
      <c r="L107" s="16">
        <f t="shared" si="29"/>
        <v>3.2917151869288803</v>
      </c>
      <c r="M107" s="16"/>
      <c r="N107" s="20">
        <v>93</v>
      </c>
      <c r="O107" s="6">
        <f t="shared" si="22"/>
        <v>93</v>
      </c>
      <c r="P107" s="6">
        <f t="shared" si="30"/>
        <v>8145</v>
      </c>
      <c r="Q107" s="6">
        <f t="shared" si="31"/>
        <v>8145</v>
      </c>
      <c r="R107" s="5">
        <f t="shared" si="32"/>
        <v>8145</v>
      </c>
      <c r="S107" s="5">
        <f t="shared" si="33"/>
        <v>10518800.138859779</v>
      </c>
      <c r="T107" s="20">
        <f>SUM(S107:$S$136)</f>
        <v>22094869.060984466</v>
      </c>
      <c r="U107" s="6">
        <f t="shared" si="34"/>
        <v>2.1005122988656306</v>
      </c>
    </row>
    <row r="108" spans="1:21">
      <c r="A108" s="13">
        <v>94</v>
      </c>
      <c r="B108" s="22">
        <f>Absterbeordnung!B102</f>
        <v>6123</v>
      </c>
      <c r="C108" s="15">
        <f t="shared" si="23"/>
        <v>0.15544754027760166</v>
      </c>
      <c r="D108" s="14">
        <f t="shared" si="24"/>
        <v>951.805289119755</v>
      </c>
      <c r="E108" s="14">
        <f>SUM(D108:$D$127)</f>
        <v>2959.618665008541</v>
      </c>
      <c r="F108" s="16">
        <f t="shared" si="25"/>
        <v>3.1094791117893918</v>
      </c>
      <c r="G108" s="5"/>
      <c r="H108" s="14">
        <f t="shared" si="26"/>
        <v>6123</v>
      </c>
      <c r="I108" s="15">
        <f t="shared" si="27"/>
        <v>0.15544754027760166</v>
      </c>
      <c r="J108" s="14">
        <f t="shared" si="28"/>
        <v>951.805289119755</v>
      </c>
      <c r="K108" s="14">
        <f>SUM($J108:J$127)</f>
        <v>2959.618665008541</v>
      </c>
      <c r="L108" s="16">
        <f t="shared" si="29"/>
        <v>3.1094791117893918</v>
      </c>
      <c r="M108" s="16"/>
      <c r="N108" s="20">
        <v>94</v>
      </c>
      <c r="O108" s="6">
        <f t="shared" si="22"/>
        <v>94</v>
      </c>
      <c r="P108" s="6">
        <f t="shared" si="30"/>
        <v>6123</v>
      </c>
      <c r="Q108" s="6">
        <f t="shared" si="31"/>
        <v>6123</v>
      </c>
      <c r="R108" s="5">
        <f t="shared" si="32"/>
        <v>6123</v>
      </c>
      <c r="S108" s="5">
        <f t="shared" si="33"/>
        <v>5827903.7852802593</v>
      </c>
      <c r="T108" s="20">
        <f>SUM(S108:$S$136)</f>
        <v>11576068.922124697</v>
      </c>
      <c r="U108" s="6">
        <f t="shared" si="34"/>
        <v>1.9863177822809601</v>
      </c>
    </row>
    <row r="109" spans="1:21">
      <c r="A109" s="13">
        <v>95</v>
      </c>
      <c r="B109" s="22">
        <f>Absterbeordnung!B103</f>
        <v>4471</v>
      </c>
      <c r="C109" s="15">
        <f t="shared" si="23"/>
        <v>0.15239954929176638</v>
      </c>
      <c r="D109" s="14">
        <f t="shared" si="24"/>
        <v>681.37838488348746</v>
      </c>
      <c r="E109" s="14">
        <f>SUM(D109:$D$127)</f>
        <v>2007.8133758887864</v>
      </c>
      <c r="F109" s="16">
        <f t="shared" si="25"/>
        <v>2.9466936733429154</v>
      </c>
      <c r="G109" s="5"/>
      <c r="H109" s="14">
        <f t="shared" si="26"/>
        <v>4471</v>
      </c>
      <c r="I109" s="15">
        <f t="shared" si="27"/>
        <v>0.15239954929176638</v>
      </c>
      <c r="J109" s="14">
        <f t="shared" si="28"/>
        <v>681.37838488348746</v>
      </c>
      <c r="K109" s="14">
        <f>SUM($J109:J$127)</f>
        <v>2007.8133758887864</v>
      </c>
      <c r="L109" s="16">
        <f t="shared" si="29"/>
        <v>2.9466936733429154</v>
      </c>
      <c r="M109" s="16"/>
      <c r="N109" s="20">
        <v>95</v>
      </c>
      <c r="O109" s="6">
        <f t="shared" si="22"/>
        <v>95</v>
      </c>
      <c r="P109" s="6">
        <f t="shared" si="30"/>
        <v>4471</v>
      </c>
      <c r="Q109" s="6">
        <f t="shared" si="31"/>
        <v>4471</v>
      </c>
      <c r="R109" s="5">
        <f t="shared" si="32"/>
        <v>4471</v>
      </c>
      <c r="S109" s="5">
        <f t="shared" si="33"/>
        <v>3046442.7588140727</v>
      </c>
      <c r="T109" s="20">
        <f>SUM(S109:$S$136)</f>
        <v>5748165.1368444348</v>
      </c>
      <c r="U109" s="6">
        <f t="shared" si="34"/>
        <v>1.8868449506276284</v>
      </c>
    </row>
    <row r="110" spans="1:21">
      <c r="A110" s="13">
        <v>96</v>
      </c>
      <c r="B110" s="22">
        <f>Absterbeordnung!B104</f>
        <v>3169</v>
      </c>
      <c r="C110" s="15">
        <f t="shared" si="23"/>
        <v>0.14941132283506506</v>
      </c>
      <c r="D110" s="14">
        <f t="shared" si="24"/>
        <v>473.48448206432118</v>
      </c>
      <c r="E110" s="14">
        <f>SUM(D110:$D$127)</f>
        <v>1326.434991005299</v>
      </c>
      <c r="F110" s="16">
        <f t="shared" si="25"/>
        <v>2.8014328689764905</v>
      </c>
      <c r="G110" s="5"/>
      <c r="H110" s="14">
        <f t="shared" si="26"/>
        <v>3169</v>
      </c>
      <c r="I110" s="15">
        <f t="shared" si="27"/>
        <v>0.14941132283506506</v>
      </c>
      <c r="J110" s="14">
        <f t="shared" si="28"/>
        <v>473.48448206432118</v>
      </c>
      <c r="K110" s="14">
        <f>SUM($J110:J$127)</f>
        <v>1326.434991005299</v>
      </c>
      <c r="L110" s="16">
        <f t="shared" si="29"/>
        <v>2.8014328689764905</v>
      </c>
      <c r="M110" s="16"/>
      <c r="N110" s="20">
        <v>96</v>
      </c>
      <c r="O110" s="6">
        <f t="shared" ref="O110:O136" si="35">N110+$B$3</f>
        <v>96</v>
      </c>
      <c r="P110" s="6">
        <f t="shared" si="30"/>
        <v>3169</v>
      </c>
      <c r="Q110" s="6">
        <f t="shared" si="31"/>
        <v>3169</v>
      </c>
      <c r="R110" s="5">
        <f t="shared" si="32"/>
        <v>3169</v>
      </c>
      <c r="S110" s="5">
        <f t="shared" si="33"/>
        <v>1500472.3236618338</v>
      </c>
      <c r="T110" s="20">
        <f>SUM(S110:$S$136)</f>
        <v>2701722.3780303611</v>
      </c>
      <c r="U110" s="6">
        <f t="shared" si="34"/>
        <v>1.8005812805909887</v>
      </c>
    </row>
    <row r="111" spans="1:21">
      <c r="A111" s="13">
        <v>97</v>
      </c>
      <c r="B111" s="22">
        <f>Absterbeordnung!B105</f>
        <v>2180</v>
      </c>
      <c r="C111" s="15">
        <f t="shared" ref="C111:C127" si="36">1/(((1+($B$5/100))^A111))</f>
        <v>0.14648168905398534</v>
      </c>
      <c r="D111" s="14">
        <f t="shared" ref="D111:D127" si="37">B111*C111</f>
        <v>319.33008213768807</v>
      </c>
      <c r="E111" s="14">
        <f>SUM(D111:$D$127)</f>
        <v>852.95050894097744</v>
      </c>
      <c r="F111" s="16">
        <f t="shared" ref="F111:F127" si="38">E111/D111</f>
        <v>2.6710621912945993</v>
      </c>
      <c r="G111" s="5"/>
      <c r="H111" s="14">
        <f t="shared" si="26"/>
        <v>2180</v>
      </c>
      <c r="I111" s="15">
        <f t="shared" ref="I111:I127" si="39">1/(((1+($B$5/100))^A111))</f>
        <v>0.14648168905398534</v>
      </c>
      <c r="J111" s="14">
        <f t="shared" ref="J111:J127" si="40">H111*I111</f>
        <v>319.33008213768807</v>
      </c>
      <c r="K111" s="14">
        <f>SUM($J111:J$127)</f>
        <v>852.95050894097744</v>
      </c>
      <c r="L111" s="16">
        <f t="shared" ref="L111:L127" si="41">K111/J111</f>
        <v>2.6710621912945993</v>
      </c>
      <c r="M111" s="16"/>
      <c r="N111" s="20">
        <v>97</v>
      </c>
      <c r="O111" s="6">
        <f t="shared" si="35"/>
        <v>97</v>
      </c>
      <c r="P111" s="6">
        <f t="shared" si="30"/>
        <v>2180</v>
      </c>
      <c r="Q111" s="6">
        <f t="shared" si="31"/>
        <v>2180</v>
      </c>
      <c r="R111" s="5">
        <f t="shared" si="32"/>
        <v>2180</v>
      </c>
      <c r="S111" s="5">
        <f t="shared" ref="S111:S136" si="42">P111*R111*I111</f>
        <v>696139.57906015997</v>
      </c>
      <c r="T111" s="20">
        <f>SUM(S111:$S$136)</f>
        <v>1201250.0543685283</v>
      </c>
      <c r="U111" s="6">
        <f t="shared" ref="U111:U127" si="43">T111/S111</f>
        <v>1.725587928774722</v>
      </c>
    </row>
    <row r="112" spans="1:21">
      <c r="A112" s="13">
        <v>98</v>
      </c>
      <c r="B112" s="22">
        <f>Absterbeordnung!B106</f>
        <v>1456</v>
      </c>
      <c r="C112" s="15">
        <f t="shared" si="36"/>
        <v>0.14360949907253467</v>
      </c>
      <c r="D112" s="14">
        <f t="shared" si="37"/>
        <v>209.09543064961048</v>
      </c>
      <c r="E112" s="14">
        <f>SUM(D112:$D$127)</f>
        <v>533.62042680328943</v>
      </c>
      <c r="F112" s="16">
        <f t="shared" si="38"/>
        <v>2.5520425058809555</v>
      </c>
      <c r="G112" s="5"/>
      <c r="H112" s="14">
        <f t="shared" si="26"/>
        <v>1456</v>
      </c>
      <c r="I112" s="15">
        <f t="shared" si="39"/>
        <v>0.14360949907253467</v>
      </c>
      <c r="J112" s="14">
        <f t="shared" si="40"/>
        <v>209.09543064961048</v>
      </c>
      <c r="K112" s="14">
        <f>SUM($J112:J$127)</f>
        <v>533.62042680328943</v>
      </c>
      <c r="L112" s="16">
        <f t="shared" si="41"/>
        <v>2.5520425058809555</v>
      </c>
      <c r="M112" s="16"/>
      <c r="N112" s="20">
        <v>98</v>
      </c>
      <c r="O112" s="6">
        <f t="shared" si="35"/>
        <v>98</v>
      </c>
      <c r="P112" s="6">
        <f t="shared" si="30"/>
        <v>1456</v>
      </c>
      <c r="Q112" s="6">
        <f t="shared" si="31"/>
        <v>1456</v>
      </c>
      <c r="R112" s="5">
        <f t="shared" si="32"/>
        <v>1456</v>
      </c>
      <c r="S112" s="5">
        <f t="shared" si="42"/>
        <v>304442.94702583289</v>
      </c>
      <c r="T112" s="20">
        <f>SUM(S112:$S$136)</f>
        <v>505110.4753083681</v>
      </c>
      <c r="U112" s="6">
        <f t="shared" si="43"/>
        <v>1.659130159666691</v>
      </c>
    </row>
    <row r="113" spans="1:21">
      <c r="A113" s="13">
        <v>99</v>
      </c>
      <c r="B113" s="22">
        <f>Absterbeordnung!B107</f>
        <v>945</v>
      </c>
      <c r="C113" s="15">
        <f t="shared" si="36"/>
        <v>0.14079362654170063</v>
      </c>
      <c r="D113" s="14">
        <f t="shared" si="37"/>
        <v>133.04997708190709</v>
      </c>
      <c r="E113" s="14">
        <f>SUM(D113:$D$127)</f>
        <v>324.52499615367907</v>
      </c>
      <c r="F113" s="16">
        <f t="shared" si="38"/>
        <v>2.4391210225755828</v>
      </c>
      <c r="G113" s="5"/>
      <c r="H113" s="14">
        <f t="shared" si="26"/>
        <v>945</v>
      </c>
      <c r="I113" s="15">
        <f t="shared" si="39"/>
        <v>0.14079362654170063</v>
      </c>
      <c r="J113" s="14">
        <f t="shared" si="40"/>
        <v>133.04997708190709</v>
      </c>
      <c r="K113" s="14">
        <f>SUM($J113:J$127)</f>
        <v>324.52499615367907</v>
      </c>
      <c r="L113" s="16">
        <f t="shared" si="41"/>
        <v>2.4391210225755828</v>
      </c>
      <c r="M113" s="16"/>
      <c r="N113" s="20">
        <v>99</v>
      </c>
      <c r="O113" s="6">
        <f t="shared" si="35"/>
        <v>99</v>
      </c>
      <c r="P113" s="6">
        <f t="shared" si="30"/>
        <v>945</v>
      </c>
      <c r="Q113" s="6">
        <f t="shared" si="31"/>
        <v>945</v>
      </c>
      <c r="R113" s="5">
        <f t="shared" si="32"/>
        <v>945</v>
      </c>
      <c r="S113" s="5">
        <f t="shared" si="42"/>
        <v>125732.2283424022</v>
      </c>
      <c r="T113" s="20">
        <f>SUM(S113:$S$136)</f>
        <v>200667.52828253523</v>
      </c>
      <c r="U113" s="6">
        <f t="shared" si="43"/>
        <v>1.5959911864129563</v>
      </c>
    </row>
    <row r="114" spans="1:21">
      <c r="A114" s="13">
        <v>100</v>
      </c>
      <c r="B114" s="22">
        <f>Absterbeordnung!B108</f>
        <v>594</v>
      </c>
      <c r="C114" s="15">
        <f t="shared" si="36"/>
        <v>0.13803296719774574</v>
      </c>
      <c r="D114" s="14">
        <f t="shared" si="37"/>
        <v>81.991582515460976</v>
      </c>
      <c r="E114" s="14">
        <f>SUM(D114:$D$127)</f>
        <v>191.47501907177201</v>
      </c>
      <c r="F114" s="16">
        <f t="shared" si="38"/>
        <v>2.3353009320885589</v>
      </c>
      <c r="G114" s="5"/>
      <c r="H114" s="14">
        <f t="shared" si="26"/>
        <v>594</v>
      </c>
      <c r="I114" s="15">
        <f t="shared" si="39"/>
        <v>0.13803296719774574</v>
      </c>
      <c r="J114" s="14">
        <f t="shared" si="40"/>
        <v>81.991582515460976</v>
      </c>
      <c r="K114" s="14">
        <f>SUM($J114:J$127)</f>
        <v>191.47501907177201</v>
      </c>
      <c r="L114" s="16">
        <f t="shared" si="41"/>
        <v>2.3353009320885589</v>
      </c>
      <c r="M114" s="16"/>
      <c r="N114" s="20">
        <v>100</v>
      </c>
      <c r="O114" s="6">
        <f t="shared" si="35"/>
        <v>100</v>
      </c>
      <c r="P114" s="6">
        <f t="shared" si="30"/>
        <v>594</v>
      </c>
      <c r="Q114" s="6">
        <f t="shared" si="31"/>
        <v>594</v>
      </c>
      <c r="R114" s="5">
        <f t="shared" si="32"/>
        <v>594</v>
      </c>
      <c r="S114" s="5">
        <f t="shared" si="42"/>
        <v>48703.000014183817</v>
      </c>
      <c r="T114" s="20">
        <f>SUM(S114:$S$136)</f>
        <v>74935.299940133016</v>
      </c>
      <c r="U114" s="6">
        <f t="shared" si="43"/>
        <v>1.5386177426094807</v>
      </c>
    </row>
    <row r="115" spans="1:21">
      <c r="A115" s="13">
        <v>101</v>
      </c>
      <c r="B115" s="22">
        <f>Absterbeordnung!B109</f>
        <v>361</v>
      </c>
      <c r="C115" s="15">
        <f t="shared" si="36"/>
        <v>0.13532643842916248</v>
      </c>
      <c r="D115" s="14">
        <f t="shared" si="37"/>
        <v>48.852844272927655</v>
      </c>
      <c r="E115" s="14">
        <f>SUM(D115:$D$127)</f>
        <v>109.48343655631098</v>
      </c>
      <c r="F115" s="16">
        <f t="shared" si="38"/>
        <v>2.2410862291795453</v>
      </c>
      <c r="G115" s="5"/>
      <c r="H115" s="14">
        <f t="shared" si="26"/>
        <v>361</v>
      </c>
      <c r="I115" s="15">
        <f t="shared" si="39"/>
        <v>0.13532643842916248</v>
      </c>
      <c r="J115" s="14">
        <f t="shared" si="40"/>
        <v>48.852844272927655</v>
      </c>
      <c r="K115" s="14">
        <f>SUM($J115:J$127)</f>
        <v>109.48343655631098</v>
      </c>
      <c r="L115" s="16">
        <f t="shared" si="41"/>
        <v>2.2410862291795453</v>
      </c>
      <c r="M115" s="16"/>
      <c r="N115" s="20">
        <v>101</v>
      </c>
      <c r="O115" s="6">
        <f t="shared" si="35"/>
        <v>101</v>
      </c>
      <c r="P115" s="6">
        <f t="shared" si="30"/>
        <v>361</v>
      </c>
      <c r="Q115" s="6">
        <f t="shared" si="31"/>
        <v>361</v>
      </c>
      <c r="R115" s="5">
        <f t="shared" si="32"/>
        <v>361</v>
      </c>
      <c r="S115" s="5">
        <f t="shared" si="42"/>
        <v>17635.876782526884</v>
      </c>
      <c r="T115" s="20">
        <f>SUM(S115:$S$136)</f>
        <v>26232.299925949206</v>
      </c>
      <c r="U115" s="6">
        <f t="shared" si="43"/>
        <v>1.4874395103474192</v>
      </c>
    </row>
    <row r="116" spans="1:21">
      <c r="A116" s="21">
        <v>102</v>
      </c>
      <c r="B116" s="22">
        <f>Absterbeordnung!B110</f>
        <v>212</v>
      </c>
      <c r="C116" s="15">
        <f t="shared" si="36"/>
        <v>0.13267297885212007</v>
      </c>
      <c r="D116" s="14">
        <f t="shared" si="37"/>
        <v>28.126671516649456</v>
      </c>
      <c r="E116" s="14">
        <f>SUM(D116:$D$127)</f>
        <v>60.630592283383336</v>
      </c>
      <c r="F116" s="16">
        <f t="shared" si="38"/>
        <v>2.1556262797570387</v>
      </c>
      <c r="G116" s="5"/>
      <c r="H116" s="14">
        <f t="shared" si="26"/>
        <v>212</v>
      </c>
      <c r="I116" s="15">
        <f t="shared" si="39"/>
        <v>0.13267297885212007</v>
      </c>
      <c r="J116" s="14">
        <f t="shared" si="40"/>
        <v>28.126671516649456</v>
      </c>
      <c r="K116" s="14">
        <f>SUM($J116:J$127)</f>
        <v>60.630592283383336</v>
      </c>
      <c r="L116" s="16">
        <f t="shared" si="41"/>
        <v>2.1556262797570387</v>
      </c>
      <c r="M116" s="16"/>
      <c r="N116" s="6">
        <v>102</v>
      </c>
      <c r="O116" s="6">
        <f t="shared" si="35"/>
        <v>102</v>
      </c>
      <c r="P116" s="6">
        <f t="shared" si="30"/>
        <v>212</v>
      </c>
      <c r="Q116" s="6">
        <f t="shared" si="31"/>
        <v>212</v>
      </c>
      <c r="R116" s="5">
        <f t="shared" si="32"/>
        <v>212</v>
      </c>
      <c r="S116" s="5">
        <f t="shared" si="42"/>
        <v>5962.854361529684</v>
      </c>
      <c r="T116" s="20">
        <f>SUM(S116:$S$136)</f>
        <v>8596.4231434223275</v>
      </c>
      <c r="U116" s="6">
        <f t="shared" si="43"/>
        <v>1.4416624358434003</v>
      </c>
    </row>
    <row r="117" spans="1:21">
      <c r="A117" s="21">
        <v>103</v>
      </c>
      <c r="B117" s="22">
        <f>Absterbeordnung!B111</f>
        <v>120</v>
      </c>
      <c r="C117" s="15">
        <f t="shared" si="36"/>
        <v>0.13007154789423539</v>
      </c>
      <c r="D117" s="14">
        <f t="shared" si="37"/>
        <v>15.608585747308247</v>
      </c>
      <c r="E117" s="14">
        <f>SUM(D117:$D$127)</f>
        <v>32.503920766733877</v>
      </c>
      <c r="F117" s="16">
        <f t="shared" si="38"/>
        <v>2.0824385561221832</v>
      </c>
      <c r="G117" s="5"/>
      <c r="H117" s="14">
        <f t="shared" si="26"/>
        <v>120</v>
      </c>
      <c r="I117" s="15">
        <f t="shared" si="39"/>
        <v>0.13007154789423539</v>
      </c>
      <c r="J117" s="14">
        <f t="shared" si="40"/>
        <v>15.608585747308247</v>
      </c>
      <c r="K117" s="14">
        <f>SUM($J117:J$127)</f>
        <v>32.503920766733877</v>
      </c>
      <c r="L117" s="16">
        <f t="shared" si="41"/>
        <v>2.0824385561221832</v>
      </c>
      <c r="M117" s="16"/>
      <c r="N117" s="6">
        <v>103</v>
      </c>
      <c r="O117" s="6">
        <f t="shared" si="35"/>
        <v>103</v>
      </c>
      <c r="P117" s="6">
        <f t="shared" si="30"/>
        <v>120</v>
      </c>
      <c r="Q117" s="6">
        <f t="shared" si="31"/>
        <v>120</v>
      </c>
      <c r="R117" s="5">
        <f t="shared" si="32"/>
        <v>120</v>
      </c>
      <c r="S117" s="5">
        <f t="shared" si="42"/>
        <v>1873.0302896769897</v>
      </c>
      <c r="T117" s="20">
        <f>SUM(S117:$S$136)</f>
        <v>2633.5687818926417</v>
      </c>
      <c r="U117" s="6">
        <f t="shared" si="43"/>
        <v>1.4060470865886581</v>
      </c>
    </row>
    <row r="118" spans="1:21">
      <c r="A118" s="21">
        <v>104</v>
      </c>
      <c r="B118" s="22">
        <f>Absterbeordnung!B112</f>
        <v>66</v>
      </c>
      <c r="C118" s="15">
        <f t="shared" si="36"/>
        <v>0.12752112538650526</v>
      </c>
      <c r="D118" s="14">
        <f t="shared" si="37"/>
        <v>8.4163942755093473</v>
      </c>
      <c r="E118" s="14">
        <f>SUM(D118:$D$127)</f>
        <v>16.895335019425634</v>
      </c>
      <c r="F118" s="16">
        <f t="shared" si="38"/>
        <v>2.0074315040811408</v>
      </c>
      <c r="G118" s="5"/>
      <c r="H118" s="14">
        <f t="shared" si="26"/>
        <v>66</v>
      </c>
      <c r="I118" s="15">
        <f t="shared" si="39"/>
        <v>0.12752112538650526</v>
      </c>
      <c r="J118" s="14">
        <f t="shared" si="40"/>
        <v>8.4163942755093473</v>
      </c>
      <c r="K118" s="14">
        <f>SUM($J118:J$127)</f>
        <v>16.895335019425634</v>
      </c>
      <c r="L118" s="16">
        <f t="shared" si="41"/>
        <v>2.0074315040811408</v>
      </c>
      <c r="M118" s="16"/>
      <c r="N118" s="6">
        <v>104</v>
      </c>
      <c r="O118" s="6">
        <f t="shared" si="35"/>
        <v>104</v>
      </c>
      <c r="P118" s="6">
        <f t="shared" si="30"/>
        <v>66</v>
      </c>
      <c r="Q118" s="6">
        <f t="shared" si="31"/>
        <v>66</v>
      </c>
      <c r="R118" s="5">
        <f t="shared" si="32"/>
        <v>66</v>
      </c>
      <c r="S118" s="5">
        <f t="shared" si="42"/>
        <v>555.48202218361689</v>
      </c>
      <c r="T118" s="20">
        <f>SUM(S118:$S$136)</f>
        <v>760.5384922156519</v>
      </c>
      <c r="U118" s="6">
        <f t="shared" si="43"/>
        <v>1.369150506844401</v>
      </c>
    </row>
    <row r="119" spans="1:21">
      <c r="A119" s="21">
        <v>105</v>
      </c>
      <c r="B119" s="22">
        <f>Absterbeordnung!B113</f>
        <v>35</v>
      </c>
      <c r="C119" s="15">
        <f t="shared" si="36"/>
        <v>0.12502071116324046</v>
      </c>
      <c r="D119" s="14">
        <f t="shared" si="37"/>
        <v>4.3757248907134159</v>
      </c>
      <c r="E119" s="14">
        <f>SUM(D119:$D$127)</f>
        <v>8.4789407439162847</v>
      </c>
      <c r="F119" s="16">
        <f t="shared" si="38"/>
        <v>1.9377225387069257</v>
      </c>
      <c r="G119" s="5"/>
      <c r="H119" s="14">
        <f t="shared" si="26"/>
        <v>35</v>
      </c>
      <c r="I119" s="15">
        <f t="shared" si="39"/>
        <v>0.12502071116324046</v>
      </c>
      <c r="J119" s="14">
        <f t="shared" si="40"/>
        <v>4.3757248907134159</v>
      </c>
      <c r="K119" s="14">
        <f>SUM($J119:J$127)</f>
        <v>8.4789407439162847</v>
      </c>
      <c r="L119" s="16">
        <f t="shared" si="41"/>
        <v>1.9377225387069257</v>
      </c>
      <c r="M119" s="16"/>
      <c r="N119" s="6">
        <v>105</v>
      </c>
      <c r="O119" s="6">
        <f t="shared" si="35"/>
        <v>105</v>
      </c>
      <c r="P119" s="6">
        <f t="shared" si="30"/>
        <v>35</v>
      </c>
      <c r="Q119" s="6">
        <f t="shared" si="31"/>
        <v>35</v>
      </c>
      <c r="R119" s="5">
        <f t="shared" si="32"/>
        <v>35</v>
      </c>
      <c r="S119" s="5">
        <f t="shared" si="42"/>
        <v>153.15037117496956</v>
      </c>
      <c r="T119" s="20">
        <f>SUM(S119:$S$136)</f>
        <v>205.05647003203498</v>
      </c>
      <c r="U119" s="6">
        <f t="shared" si="43"/>
        <v>1.3389224489555061</v>
      </c>
    </row>
    <row r="120" spans="1:21">
      <c r="A120" s="21">
        <v>106</v>
      </c>
      <c r="B120" s="22">
        <f>Absterbeordnung!B114</f>
        <v>18</v>
      </c>
      <c r="C120" s="15">
        <f t="shared" si="36"/>
        <v>0.12256932466984359</v>
      </c>
      <c r="D120" s="14">
        <f t="shared" si="37"/>
        <v>2.2062478440571844</v>
      </c>
      <c r="E120" s="14">
        <f>SUM(D120:$D$127)</f>
        <v>4.1032158532028697</v>
      </c>
      <c r="F120" s="16">
        <f t="shared" si="38"/>
        <v>1.8598163684354028</v>
      </c>
      <c r="G120" s="5"/>
      <c r="H120" s="14">
        <f t="shared" si="26"/>
        <v>18</v>
      </c>
      <c r="I120" s="15">
        <f t="shared" si="39"/>
        <v>0.12256932466984359</v>
      </c>
      <c r="J120" s="14">
        <f t="shared" si="40"/>
        <v>2.2062478440571844</v>
      </c>
      <c r="K120" s="14">
        <f>SUM($J120:J$127)</f>
        <v>4.1032158532028697</v>
      </c>
      <c r="L120" s="16">
        <f t="shared" si="41"/>
        <v>1.8598163684354028</v>
      </c>
      <c r="M120" s="16"/>
      <c r="N120" s="6">
        <v>106</v>
      </c>
      <c r="O120" s="6">
        <f t="shared" si="35"/>
        <v>106</v>
      </c>
      <c r="P120" s="6">
        <f t="shared" si="30"/>
        <v>18</v>
      </c>
      <c r="Q120" s="6">
        <f t="shared" si="31"/>
        <v>18</v>
      </c>
      <c r="R120" s="5">
        <f t="shared" si="32"/>
        <v>18</v>
      </c>
      <c r="S120" s="5">
        <f t="shared" si="42"/>
        <v>39.71246119302932</v>
      </c>
      <c r="T120" s="20">
        <f>SUM(S120:$S$136)</f>
        <v>51.906098857065416</v>
      </c>
      <c r="U120" s="6">
        <f t="shared" si="43"/>
        <v>1.3070481480552616</v>
      </c>
    </row>
    <row r="121" spans="1:21">
      <c r="A121" s="21">
        <v>107</v>
      </c>
      <c r="B121" s="22">
        <f>Absterbeordnung!B115</f>
        <v>9</v>
      </c>
      <c r="C121" s="15">
        <f t="shared" si="36"/>
        <v>0.12016600457827803</v>
      </c>
      <c r="D121" s="14">
        <f t="shared" si="37"/>
        <v>1.0814940412045022</v>
      </c>
      <c r="E121" s="14">
        <f>SUM(D121:$D$127)</f>
        <v>1.8969680091456853</v>
      </c>
      <c r="F121" s="16">
        <f t="shared" si="38"/>
        <v>1.7540253916082218</v>
      </c>
      <c r="G121" s="5"/>
      <c r="H121" s="14">
        <f t="shared" si="26"/>
        <v>9</v>
      </c>
      <c r="I121" s="15">
        <f t="shared" si="39"/>
        <v>0.12016600457827803</v>
      </c>
      <c r="J121" s="14">
        <f t="shared" si="40"/>
        <v>1.0814940412045022</v>
      </c>
      <c r="K121" s="14">
        <f>SUM($J121:J$127)</f>
        <v>1.8969680091456853</v>
      </c>
      <c r="L121" s="16">
        <f t="shared" si="41"/>
        <v>1.7540253916082218</v>
      </c>
      <c r="M121" s="16"/>
      <c r="N121" s="6">
        <v>107</v>
      </c>
      <c r="O121" s="6">
        <f t="shared" si="35"/>
        <v>107</v>
      </c>
      <c r="P121" s="6">
        <f t="shared" si="30"/>
        <v>9</v>
      </c>
      <c r="Q121" s="6">
        <f t="shared" si="31"/>
        <v>9</v>
      </c>
      <c r="R121" s="5">
        <f t="shared" si="32"/>
        <v>9</v>
      </c>
      <c r="S121" s="5">
        <f t="shared" si="42"/>
        <v>9.7334463708405199</v>
      </c>
      <c r="T121" s="20">
        <f>SUM(S121:$S$136)</f>
        <v>12.193637664036103</v>
      </c>
      <c r="U121" s="6">
        <f t="shared" si="43"/>
        <v>1.2527564440654679</v>
      </c>
    </row>
    <row r="122" spans="1:21">
      <c r="A122" s="21">
        <v>108</v>
      </c>
      <c r="B122" s="22">
        <f>Absterbeordnung!B116</f>
        <v>4</v>
      </c>
      <c r="C122" s="15">
        <f t="shared" si="36"/>
        <v>0.11780980841007649</v>
      </c>
      <c r="D122" s="14">
        <f t="shared" si="37"/>
        <v>0.47123923364030595</v>
      </c>
      <c r="E122" s="14">
        <f>SUM(D122:$D$127)</f>
        <v>0.8154739679411831</v>
      </c>
      <c r="F122" s="16">
        <f t="shared" si="38"/>
        <v>1.7304882737408691</v>
      </c>
      <c r="G122" s="5"/>
      <c r="H122" s="14">
        <f t="shared" si="26"/>
        <v>4</v>
      </c>
      <c r="I122" s="15">
        <f t="shared" si="39"/>
        <v>0.11780980841007649</v>
      </c>
      <c r="J122" s="14">
        <f t="shared" si="40"/>
        <v>0.47123923364030595</v>
      </c>
      <c r="K122" s="14">
        <f>SUM($J122:J$127)</f>
        <v>0.8154739679411831</v>
      </c>
      <c r="L122" s="16">
        <f t="shared" si="41"/>
        <v>1.7304882737408691</v>
      </c>
      <c r="M122" s="16"/>
      <c r="N122" s="6">
        <v>108</v>
      </c>
      <c r="O122" s="6">
        <f t="shared" si="35"/>
        <v>108</v>
      </c>
      <c r="P122" s="6">
        <f t="shared" si="30"/>
        <v>4</v>
      </c>
      <c r="Q122" s="6">
        <f t="shared" si="31"/>
        <v>4</v>
      </c>
      <c r="R122" s="5">
        <f t="shared" si="32"/>
        <v>4</v>
      </c>
      <c r="S122" s="5">
        <f t="shared" si="42"/>
        <v>1.8849569345612238</v>
      </c>
      <c r="T122" s="20">
        <f>SUM(S122:$S$136)</f>
        <v>2.4601912931955843</v>
      </c>
      <c r="U122" s="6">
        <f t="shared" si="43"/>
        <v>1.3051710880430605</v>
      </c>
    </row>
    <row r="123" spans="1:21">
      <c r="A123" s="21">
        <v>109</v>
      </c>
      <c r="B123" s="22">
        <f>Absterbeordnung!B117</f>
        <v>2</v>
      </c>
      <c r="C123" s="15">
        <f t="shared" si="36"/>
        <v>0.11549981216674166</v>
      </c>
      <c r="D123" s="14">
        <f t="shared" si="37"/>
        <v>0.23099962433348331</v>
      </c>
      <c r="E123" s="14">
        <f>SUM(D123:$D$127)</f>
        <v>0.34423473430087709</v>
      </c>
      <c r="F123" s="16">
        <f t="shared" si="38"/>
        <v>1.4901960784313726</v>
      </c>
      <c r="G123" s="5"/>
      <c r="H123" s="14">
        <f t="shared" si="26"/>
        <v>2</v>
      </c>
      <c r="I123" s="15">
        <f t="shared" si="39"/>
        <v>0.11549981216674166</v>
      </c>
      <c r="J123" s="14">
        <f t="shared" si="40"/>
        <v>0.23099962433348331</v>
      </c>
      <c r="K123" s="14">
        <f>SUM($J123:J$127)</f>
        <v>0.34423473430087709</v>
      </c>
      <c r="L123" s="16">
        <f t="shared" si="41"/>
        <v>1.4901960784313726</v>
      </c>
      <c r="M123" s="16"/>
      <c r="N123" s="6">
        <v>109</v>
      </c>
      <c r="O123" s="6">
        <f t="shared" si="35"/>
        <v>109</v>
      </c>
      <c r="P123" s="6">
        <f t="shared" si="30"/>
        <v>2</v>
      </c>
      <c r="Q123" s="6">
        <f t="shared" si="31"/>
        <v>2</v>
      </c>
      <c r="R123" s="5">
        <f t="shared" si="32"/>
        <v>2</v>
      </c>
      <c r="S123" s="5">
        <f t="shared" si="42"/>
        <v>0.46199924866696662</v>
      </c>
      <c r="T123" s="20">
        <f>SUM(S123:$S$136)</f>
        <v>0.57523435863436045</v>
      </c>
      <c r="U123" s="6">
        <f t="shared" si="43"/>
        <v>1.2450980392156863</v>
      </c>
    </row>
    <row r="124" spans="1:21">
      <c r="A124" s="21">
        <v>110</v>
      </c>
      <c r="B124" s="22">
        <f>Absterbeordnung!B118</f>
        <v>1</v>
      </c>
      <c r="C124" s="15">
        <f t="shared" si="36"/>
        <v>0.11323510996739378</v>
      </c>
      <c r="D124" s="14">
        <f t="shared" si="37"/>
        <v>0.11323510996739378</v>
      </c>
      <c r="E124" s="14">
        <f>SUM(D124:$D$127)</f>
        <v>0.11323510996739378</v>
      </c>
      <c r="F124" s="16">
        <f t="shared" si="38"/>
        <v>1</v>
      </c>
      <c r="G124" s="5"/>
      <c r="H124" s="14">
        <f t="shared" si="26"/>
        <v>1</v>
      </c>
      <c r="I124" s="15">
        <f t="shared" si="39"/>
        <v>0.11323510996739378</v>
      </c>
      <c r="J124" s="14">
        <f t="shared" si="40"/>
        <v>0.11323510996739378</v>
      </c>
      <c r="K124" s="14">
        <f>SUM($J124:J$127)</f>
        <v>0.11323510996739378</v>
      </c>
      <c r="L124" s="16">
        <f t="shared" si="41"/>
        <v>1</v>
      </c>
      <c r="M124" s="16"/>
      <c r="N124" s="6">
        <v>110</v>
      </c>
      <c r="O124" s="6">
        <f t="shared" si="35"/>
        <v>110</v>
      </c>
      <c r="P124" s="6">
        <f t="shared" si="30"/>
        <v>1</v>
      </c>
      <c r="Q124" s="6">
        <f t="shared" si="31"/>
        <v>1</v>
      </c>
      <c r="R124" s="5">
        <f t="shared" si="32"/>
        <v>1</v>
      </c>
      <c r="S124" s="5">
        <f t="shared" si="42"/>
        <v>0.11323510996739378</v>
      </c>
      <c r="T124" s="20">
        <f>SUM(S124:$S$136)</f>
        <v>0.11323510996739378</v>
      </c>
      <c r="U124" s="6">
        <f t="shared" si="43"/>
        <v>1</v>
      </c>
    </row>
    <row r="125" spans="1:21">
      <c r="A125" s="21">
        <v>111</v>
      </c>
      <c r="B125" s="22">
        <f>Absterbeordnung!B119</f>
        <v>0</v>
      </c>
      <c r="C125" s="15">
        <f t="shared" si="36"/>
        <v>0.11101481369352335</v>
      </c>
      <c r="D125" s="14">
        <f t="shared" si="37"/>
        <v>0</v>
      </c>
      <c r="E125" s="14">
        <f>SUM(D125:$D$127)</f>
        <v>0</v>
      </c>
      <c r="F125" s="16" t="e">
        <f t="shared" si="38"/>
        <v>#DIV/0!</v>
      </c>
      <c r="G125" s="25"/>
      <c r="H125" s="14">
        <f t="shared" si="26"/>
        <v>0</v>
      </c>
      <c r="I125" s="15">
        <f t="shared" si="39"/>
        <v>0.11101481369352335</v>
      </c>
      <c r="J125" s="14">
        <f t="shared" si="40"/>
        <v>0</v>
      </c>
      <c r="K125" s="14">
        <f>SUM($J125:J$127)</f>
        <v>0</v>
      </c>
      <c r="L125" s="16" t="e">
        <f t="shared" si="41"/>
        <v>#DIV/0!</v>
      </c>
      <c r="M125" s="16"/>
      <c r="N125" s="6">
        <v>111</v>
      </c>
      <c r="O125" s="6">
        <f t="shared" si="35"/>
        <v>111</v>
      </c>
      <c r="P125" s="6">
        <f t="shared" si="30"/>
        <v>0</v>
      </c>
      <c r="Q125" s="6">
        <f t="shared" si="31"/>
        <v>0</v>
      </c>
      <c r="R125" s="5">
        <f t="shared" si="32"/>
        <v>0</v>
      </c>
      <c r="S125" s="5">
        <f t="shared" si="42"/>
        <v>0</v>
      </c>
      <c r="T125" s="20">
        <f>SUM(S125:$S$136)</f>
        <v>0</v>
      </c>
      <c r="U125" s="6" t="e">
        <f t="shared" si="43"/>
        <v>#DIV/0!</v>
      </c>
    </row>
    <row r="126" spans="1:21">
      <c r="A126" s="21">
        <v>112</v>
      </c>
      <c r="B126" s="22">
        <f>Absterbeordnung!B120</f>
        <v>0</v>
      </c>
      <c r="C126" s="15">
        <f t="shared" si="36"/>
        <v>0.10883805264070914</v>
      </c>
      <c r="D126" s="14">
        <f t="shared" si="37"/>
        <v>0</v>
      </c>
      <c r="E126" s="14">
        <f>SUM(D126:$D$127)</f>
        <v>0</v>
      </c>
      <c r="F126" s="16" t="e">
        <f t="shared" si="38"/>
        <v>#DIV/0!</v>
      </c>
      <c r="G126" s="5"/>
      <c r="H126" s="14">
        <f t="shared" si="26"/>
        <v>0</v>
      </c>
      <c r="I126" s="15">
        <f t="shared" si="39"/>
        <v>0.10883805264070914</v>
      </c>
      <c r="J126" s="14">
        <f t="shared" si="40"/>
        <v>0</v>
      </c>
      <c r="K126" s="14">
        <f>SUM($J126:J$127)</f>
        <v>0</v>
      </c>
      <c r="L126" s="16" t="e">
        <f t="shared" si="41"/>
        <v>#DIV/0!</v>
      </c>
      <c r="M126" s="16"/>
      <c r="N126" s="6">
        <v>112</v>
      </c>
      <c r="O126" s="6">
        <f t="shared" si="35"/>
        <v>112</v>
      </c>
      <c r="P126" s="6">
        <f t="shared" si="30"/>
        <v>0</v>
      </c>
      <c r="Q126" s="6">
        <f t="shared" si="31"/>
        <v>0</v>
      </c>
      <c r="R126" s="5">
        <f t="shared" si="32"/>
        <v>0</v>
      </c>
      <c r="S126" s="5">
        <f t="shared" si="42"/>
        <v>0</v>
      </c>
      <c r="T126" s="20">
        <f>SUM(S126:$S$136)</f>
        <v>0</v>
      </c>
      <c r="U126" s="6" t="e">
        <f t="shared" si="43"/>
        <v>#DIV/0!</v>
      </c>
    </row>
    <row r="127" spans="1:21">
      <c r="A127" s="26">
        <v>113</v>
      </c>
      <c r="B127" s="22">
        <f>Absterbeordnung!B121</f>
        <v>0</v>
      </c>
      <c r="C127" s="15">
        <f t="shared" si="36"/>
        <v>0.10670397317716583</v>
      </c>
      <c r="D127" s="14">
        <f t="shared" si="37"/>
        <v>0</v>
      </c>
      <c r="E127" s="14">
        <f>SUM(D127:$D$127)</f>
        <v>0</v>
      </c>
      <c r="F127" s="16" t="e">
        <f t="shared" si="38"/>
        <v>#DIV/0!</v>
      </c>
      <c r="G127" s="27"/>
      <c r="H127" s="14">
        <f t="shared" si="26"/>
        <v>0</v>
      </c>
      <c r="I127" s="15">
        <f t="shared" si="39"/>
        <v>0.10670397317716583</v>
      </c>
      <c r="J127" s="14">
        <f t="shared" si="40"/>
        <v>0</v>
      </c>
      <c r="K127" s="14">
        <f>SUM($J127:J$127)</f>
        <v>0</v>
      </c>
      <c r="L127" s="16" t="e">
        <f t="shared" si="41"/>
        <v>#DIV/0!</v>
      </c>
      <c r="M127" s="16"/>
      <c r="N127" s="28">
        <v>113</v>
      </c>
      <c r="O127" s="6">
        <f t="shared" si="35"/>
        <v>113</v>
      </c>
      <c r="P127" s="6">
        <f t="shared" si="30"/>
        <v>0</v>
      </c>
      <c r="Q127" s="6">
        <f t="shared" si="31"/>
        <v>0</v>
      </c>
      <c r="R127" s="5">
        <f t="shared" si="32"/>
        <v>0</v>
      </c>
      <c r="S127" s="5">
        <f t="shared" si="42"/>
        <v>0</v>
      </c>
      <c r="T127" s="20">
        <f>SUM(S127:$S$136)</f>
        <v>0</v>
      </c>
      <c r="U127" s="6" t="e">
        <f t="shared" si="43"/>
        <v>#DIV/0!</v>
      </c>
    </row>
    <row r="128" spans="1:21">
      <c r="A128" s="26">
        <v>114</v>
      </c>
      <c r="B128" s="22">
        <f>Absterbeordnung!B122</f>
        <v>0</v>
      </c>
      <c r="C128" s="15">
        <f t="shared" ref="C128:C136" si="44">1/(((1+($B$5/100))^A128))</f>
        <v>0.10461173840898609</v>
      </c>
      <c r="D128" s="14">
        <f t="shared" ref="D128:D136" si="45">B128*C128</f>
        <v>0</v>
      </c>
      <c r="E128" s="14">
        <f>SUM(D$127:$D128)</f>
        <v>0</v>
      </c>
      <c r="F128" s="16" t="e">
        <f t="shared" ref="F128:F136" si="46">E128/D128</f>
        <v>#DIV/0!</v>
      </c>
      <c r="G128" s="27"/>
      <c r="H128" s="14">
        <f t="shared" ref="H128:H136" si="47">B128</f>
        <v>0</v>
      </c>
      <c r="I128" s="15">
        <f t="shared" ref="I128:I136" si="48">1/(((1+($B$5/100))^A128))</f>
        <v>0.10461173840898609</v>
      </c>
      <c r="J128" s="14">
        <f t="shared" ref="J128:J136" si="49">H128*I128</f>
        <v>0</v>
      </c>
      <c r="K128" s="14">
        <f>SUM($J$127:J128)</f>
        <v>0</v>
      </c>
      <c r="L128" s="16" t="e">
        <f t="shared" ref="L128:L136" si="50">K128/J128</f>
        <v>#DIV/0!</v>
      </c>
      <c r="M128" s="16"/>
      <c r="N128" s="6">
        <v>114</v>
      </c>
      <c r="O128" s="6">
        <f t="shared" si="35"/>
        <v>114</v>
      </c>
      <c r="P128" s="6">
        <f t="shared" ref="P128:P136" si="51">B128</f>
        <v>0</v>
      </c>
      <c r="Q128" s="6">
        <f t="shared" ref="Q128:Q136" si="52">B128</f>
        <v>0</v>
      </c>
      <c r="R128" s="5">
        <f t="shared" si="32"/>
        <v>0</v>
      </c>
      <c r="S128" s="5">
        <f t="shared" si="42"/>
        <v>0</v>
      </c>
      <c r="T128" s="20">
        <f>SUM(S128:$S$136)</f>
        <v>0</v>
      </c>
      <c r="U128" s="6" t="e">
        <f t="shared" ref="U128:U136" si="53">T128/S128</f>
        <v>#DIV/0!</v>
      </c>
    </row>
    <row r="129" spans="1:21">
      <c r="A129" s="26">
        <v>115</v>
      </c>
      <c r="B129" s="22">
        <f>Absterbeordnung!B123</f>
        <v>0</v>
      </c>
      <c r="C129" s="15">
        <f t="shared" si="44"/>
        <v>0.10256052785194716</v>
      </c>
      <c r="D129" s="14">
        <f t="shared" si="45"/>
        <v>0</v>
      </c>
      <c r="E129" s="14">
        <f>SUM(D$127:$D129)</f>
        <v>0</v>
      </c>
      <c r="F129" s="16" t="e">
        <f t="shared" si="46"/>
        <v>#DIV/0!</v>
      </c>
      <c r="G129" s="27"/>
      <c r="H129" s="14">
        <f t="shared" si="47"/>
        <v>0</v>
      </c>
      <c r="I129" s="15">
        <f t="shared" si="48"/>
        <v>0.10256052785194716</v>
      </c>
      <c r="J129" s="14">
        <f t="shared" si="49"/>
        <v>0</v>
      </c>
      <c r="K129" s="14">
        <f>SUM($J$127:J129)</f>
        <v>0</v>
      </c>
      <c r="L129" s="16" t="e">
        <f t="shared" si="50"/>
        <v>#DIV/0!</v>
      </c>
      <c r="M129" s="16"/>
      <c r="N129" s="6">
        <v>115</v>
      </c>
      <c r="O129" s="6">
        <f t="shared" si="35"/>
        <v>115</v>
      </c>
      <c r="P129" s="6">
        <f t="shared" si="51"/>
        <v>0</v>
      </c>
      <c r="Q129" s="6">
        <f t="shared" si="52"/>
        <v>0</v>
      </c>
      <c r="R129" s="5">
        <f t="shared" si="32"/>
        <v>0</v>
      </c>
      <c r="S129" s="5">
        <f t="shared" si="42"/>
        <v>0</v>
      </c>
      <c r="T129" s="20">
        <f>SUM(S129:$S$136)</f>
        <v>0</v>
      </c>
      <c r="U129" s="6" t="e">
        <f t="shared" si="53"/>
        <v>#DIV/0!</v>
      </c>
    </row>
    <row r="130" spans="1:21">
      <c r="A130" s="26">
        <v>116</v>
      </c>
      <c r="B130" s="22">
        <f>Absterbeordnung!B124</f>
        <v>0</v>
      </c>
      <c r="C130" s="15">
        <f t="shared" si="44"/>
        <v>0.1005495371097521</v>
      </c>
      <c r="D130" s="14">
        <f t="shared" si="45"/>
        <v>0</v>
      </c>
      <c r="E130" s="14">
        <f>SUM(D$127:$D130)</f>
        <v>0</v>
      </c>
      <c r="F130" s="16" t="e">
        <f t="shared" si="46"/>
        <v>#DIV/0!</v>
      </c>
      <c r="G130" s="27"/>
      <c r="H130" s="14">
        <f t="shared" si="47"/>
        <v>0</v>
      </c>
      <c r="I130" s="15">
        <f t="shared" si="48"/>
        <v>0.1005495371097521</v>
      </c>
      <c r="J130" s="14">
        <f t="shared" si="49"/>
        <v>0</v>
      </c>
      <c r="K130" s="14">
        <f>SUM($J$127:J130)</f>
        <v>0</v>
      </c>
      <c r="L130" s="16" t="e">
        <f t="shared" si="50"/>
        <v>#DIV/0!</v>
      </c>
      <c r="M130" s="16"/>
      <c r="N130" s="28">
        <v>116</v>
      </c>
      <c r="O130" s="6">
        <f t="shared" si="35"/>
        <v>116</v>
      </c>
      <c r="P130" s="6">
        <f t="shared" si="51"/>
        <v>0</v>
      </c>
      <c r="Q130" s="6">
        <f t="shared" si="52"/>
        <v>0</v>
      </c>
      <c r="R130" s="5">
        <f t="shared" si="32"/>
        <v>0</v>
      </c>
      <c r="S130" s="5">
        <f t="shared" si="42"/>
        <v>0</v>
      </c>
      <c r="T130" s="20">
        <f>SUM(S130:$S$136)</f>
        <v>0</v>
      </c>
      <c r="U130" s="6" t="e">
        <f t="shared" si="53"/>
        <v>#DIV/0!</v>
      </c>
    </row>
    <row r="131" spans="1:21">
      <c r="A131" s="26">
        <v>117</v>
      </c>
      <c r="B131" s="22">
        <f>Absterbeordnung!B125</f>
        <v>0</v>
      </c>
      <c r="C131" s="15">
        <f t="shared" si="44"/>
        <v>9.8577977558580526E-2</v>
      </c>
      <c r="D131" s="14">
        <f t="shared" si="45"/>
        <v>0</v>
      </c>
      <c r="E131" s="14">
        <f>SUM(D$127:$D131)</f>
        <v>0</v>
      </c>
      <c r="F131" s="16" t="e">
        <f t="shared" si="46"/>
        <v>#DIV/0!</v>
      </c>
      <c r="G131" s="27"/>
      <c r="H131" s="14">
        <f t="shared" si="47"/>
        <v>0</v>
      </c>
      <c r="I131" s="15">
        <f t="shared" si="48"/>
        <v>9.8577977558580526E-2</v>
      </c>
      <c r="J131" s="14">
        <f t="shared" si="49"/>
        <v>0</v>
      </c>
      <c r="K131" s="14">
        <f>SUM($J$127:J131)</f>
        <v>0</v>
      </c>
      <c r="L131" s="16" t="e">
        <f t="shared" si="50"/>
        <v>#DIV/0!</v>
      </c>
      <c r="M131" s="16"/>
      <c r="N131" s="6">
        <v>117</v>
      </c>
      <c r="O131" s="6">
        <f t="shared" si="35"/>
        <v>117</v>
      </c>
      <c r="P131" s="6">
        <f t="shared" si="51"/>
        <v>0</v>
      </c>
      <c r="Q131" s="6">
        <f t="shared" si="52"/>
        <v>0</v>
      </c>
      <c r="R131" s="5">
        <f t="shared" si="32"/>
        <v>0</v>
      </c>
      <c r="S131" s="5">
        <f t="shared" si="42"/>
        <v>0</v>
      </c>
      <c r="T131" s="20">
        <f>SUM(S131:$S$136)</f>
        <v>0</v>
      </c>
      <c r="U131" s="6" t="e">
        <f t="shared" si="53"/>
        <v>#DIV/0!</v>
      </c>
    </row>
    <row r="132" spans="1:21">
      <c r="A132" s="26">
        <v>118</v>
      </c>
      <c r="B132" s="22">
        <f>Absterbeordnung!B126</f>
        <v>0</v>
      </c>
      <c r="C132" s="15">
        <f t="shared" si="44"/>
        <v>9.6645076037824032E-2</v>
      </c>
      <c r="D132" s="14">
        <f t="shared" si="45"/>
        <v>0</v>
      </c>
      <c r="E132" s="14">
        <f>SUM(D$127:$D132)</f>
        <v>0</v>
      </c>
      <c r="F132" s="16" t="e">
        <f t="shared" si="46"/>
        <v>#DIV/0!</v>
      </c>
      <c r="G132" s="27"/>
      <c r="H132" s="14">
        <f t="shared" si="47"/>
        <v>0</v>
      </c>
      <c r="I132" s="15">
        <f t="shared" si="48"/>
        <v>9.6645076037824032E-2</v>
      </c>
      <c r="J132" s="14">
        <f t="shared" si="49"/>
        <v>0</v>
      </c>
      <c r="K132" s="14">
        <f>SUM($J$127:J132)</f>
        <v>0</v>
      </c>
      <c r="L132" s="16" t="e">
        <f t="shared" si="50"/>
        <v>#DIV/0!</v>
      </c>
      <c r="M132" s="16"/>
      <c r="N132" s="6">
        <v>118</v>
      </c>
      <c r="O132" s="6">
        <f t="shared" si="35"/>
        <v>118</v>
      </c>
      <c r="P132" s="6">
        <f t="shared" si="51"/>
        <v>0</v>
      </c>
      <c r="Q132" s="6">
        <f t="shared" si="52"/>
        <v>0</v>
      </c>
      <c r="R132" s="5">
        <f t="shared" si="32"/>
        <v>0</v>
      </c>
      <c r="S132" s="5">
        <f t="shared" si="42"/>
        <v>0</v>
      </c>
      <c r="T132" s="20">
        <f>SUM(S132:$S$136)</f>
        <v>0</v>
      </c>
      <c r="U132" s="6" t="e">
        <f t="shared" si="53"/>
        <v>#DIV/0!</v>
      </c>
    </row>
    <row r="133" spans="1:21">
      <c r="A133" s="26">
        <v>119</v>
      </c>
      <c r="B133" s="22">
        <f>Absterbeordnung!B127</f>
        <v>0</v>
      </c>
      <c r="C133" s="15">
        <f t="shared" si="44"/>
        <v>9.4750074546886331E-2</v>
      </c>
      <c r="D133" s="14">
        <f t="shared" si="45"/>
        <v>0</v>
      </c>
      <c r="E133" s="14">
        <f>SUM(D$127:$D133)</f>
        <v>0</v>
      </c>
      <c r="F133" s="16" t="e">
        <f t="shared" si="46"/>
        <v>#DIV/0!</v>
      </c>
      <c r="G133" s="27"/>
      <c r="H133" s="14">
        <f t="shared" si="47"/>
        <v>0</v>
      </c>
      <c r="I133" s="15">
        <f t="shared" si="48"/>
        <v>9.4750074546886331E-2</v>
      </c>
      <c r="J133" s="14">
        <f t="shared" si="49"/>
        <v>0</v>
      </c>
      <c r="K133" s="14">
        <f>SUM($J$127:J133)</f>
        <v>0</v>
      </c>
      <c r="L133" s="16" t="e">
        <f t="shared" si="50"/>
        <v>#DIV/0!</v>
      </c>
      <c r="M133" s="16"/>
      <c r="N133" s="28">
        <v>119</v>
      </c>
      <c r="O133" s="6">
        <f t="shared" si="35"/>
        <v>119</v>
      </c>
      <c r="P133" s="6">
        <f t="shared" si="51"/>
        <v>0</v>
      </c>
      <c r="Q133" s="6">
        <f t="shared" si="52"/>
        <v>0</v>
      </c>
      <c r="R133" s="5">
        <f t="shared" si="32"/>
        <v>0</v>
      </c>
      <c r="S133" s="5">
        <f t="shared" si="42"/>
        <v>0</v>
      </c>
      <c r="T133" s="20">
        <f>SUM(S133:$S$136)</f>
        <v>0</v>
      </c>
      <c r="U133" s="6" t="e">
        <f t="shared" si="53"/>
        <v>#DIV/0!</v>
      </c>
    </row>
    <row r="134" spans="1:21">
      <c r="A134" s="26">
        <v>120</v>
      </c>
      <c r="B134" s="22">
        <f>Absterbeordnung!B128</f>
        <v>0</v>
      </c>
      <c r="C134" s="15">
        <f t="shared" si="44"/>
        <v>9.2892229947927757E-2</v>
      </c>
      <c r="D134" s="14">
        <f t="shared" si="45"/>
        <v>0</v>
      </c>
      <c r="E134" s="14">
        <f>SUM(D$127:$D134)</f>
        <v>0</v>
      </c>
      <c r="F134" s="16" t="e">
        <f t="shared" si="46"/>
        <v>#DIV/0!</v>
      </c>
      <c r="G134" s="27"/>
      <c r="H134" s="14">
        <f t="shared" si="47"/>
        <v>0</v>
      </c>
      <c r="I134" s="15">
        <f t="shared" si="48"/>
        <v>9.2892229947927757E-2</v>
      </c>
      <c r="J134" s="14">
        <f t="shared" si="49"/>
        <v>0</v>
      </c>
      <c r="K134" s="14">
        <f>SUM($J$127:J134)</f>
        <v>0</v>
      </c>
      <c r="L134" s="16" t="e">
        <f t="shared" si="50"/>
        <v>#DIV/0!</v>
      </c>
      <c r="M134" s="16"/>
      <c r="N134" s="6">
        <v>120</v>
      </c>
      <c r="O134" s="6">
        <f t="shared" si="35"/>
        <v>120</v>
      </c>
      <c r="P134" s="6">
        <f t="shared" si="51"/>
        <v>0</v>
      </c>
      <c r="Q134" s="6">
        <f t="shared" si="52"/>
        <v>0</v>
      </c>
      <c r="R134" s="5">
        <f t="shared" si="32"/>
        <v>0</v>
      </c>
      <c r="S134" s="5">
        <f t="shared" si="42"/>
        <v>0</v>
      </c>
      <c r="T134" s="20">
        <f>SUM(S134:$S$136)</f>
        <v>0</v>
      </c>
      <c r="U134" s="6" t="e">
        <f t="shared" si="53"/>
        <v>#DIV/0!</v>
      </c>
    </row>
    <row r="135" spans="1:21">
      <c r="A135" s="26"/>
      <c r="B135" s="22">
        <f>Absterbeordnung!B129</f>
        <v>0</v>
      </c>
      <c r="C135" s="15">
        <f t="shared" si="44"/>
        <v>1</v>
      </c>
      <c r="D135" s="14">
        <f t="shared" si="45"/>
        <v>0</v>
      </c>
      <c r="E135" s="14">
        <f>SUM(D$127:$D135)</f>
        <v>0</v>
      </c>
      <c r="F135" s="16" t="e">
        <f t="shared" si="46"/>
        <v>#DIV/0!</v>
      </c>
      <c r="G135" s="27"/>
      <c r="H135" s="14">
        <f t="shared" si="47"/>
        <v>0</v>
      </c>
      <c r="I135" s="15">
        <f t="shared" si="48"/>
        <v>1</v>
      </c>
      <c r="J135" s="14">
        <f t="shared" si="49"/>
        <v>0</v>
      </c>
      <c r="K135" s="14">
        <f>SUM($J$127:J135)</f>
        <v>0</v>
      </c>
      <c r="L135" s="16" t="e">
        <f t="shared" si="50"/>
        <v>#DIV/0!</v>
      </c>
      <c r="M135" s="16"/>
      <c r="N135" s="6">
        <v>121</v>
      </c>
      <c r="O135" s="6">
        <f t="shared" si="35"/>
        <v>121</v>
      </c>
      <c r="P135" s="6">
        <f t="shared" si="51"/>
        <v>0</v>
      </c>
      <c r="Q135" s="6">
        <f t="shared" si="52"/>
        <v>0</v>
      </c>
      <c r="R135" s="5">
        <f t="shared" si="32"/>
        <v>0</v>
      </c>
      <c r="S135" s="5">
        <f t="shared" si="42"/>
        <v>0</v>
      </c>
      <c r="T135" s="20">
        <f>SUM(S135:$S$136)</f>
        <v>0</v>
      </c>
      <c r="U135" s="6" t="e">
        <f t="shared" si="53"/>
        <v>#DIV/0!</v>
      </c>
    </row>
    <row r="136" spans="1:21">
      <c r="A136" s="26"/>
      <c r="B136" s="22">
        <f>Absterbeordnung!B130</f>
        <v>0</v>
      </c>
      <c r="C136" s="15">
        <f t="shared" si="44"/>
        <v>1</v>
      </c>
      <c r="D136" s="14">
        <f t="shared" si="45"/>
        <v>0</v>
      </c>
      <c r="E136" s="14">
        <f>SUM(D$127:$D136)</f>
        <v>0</v>
      </c>
      <c r="F136" s="16" t="e">
        <f t="shared" si="46"/>
        <v>#DIV/0!</v>
      </c>
      <c r="G136" s="27"/>
      <c r="H136" s="14">
        <f t="shared" si="47"/>
        <v>0</v>
      </c>
      <c r="I136" s="15">
        <f t="shared" si="48"/>
        <v>1</v>
      </c>
      <c r="J136" s="14">
        <f t="shared" si="49"/>
        <v>0</v>
      </c>
      <c r="K136" s="14">
        <f>SUM($J$127:J136)</f>
        <v>0</v>
      </c>
      <c r="L136" s="16" t="e">
        <f t="shared" si="50"/>
        <v>#DIV/0!</v>
      </c>
      <c r="M136" s="16"/>
      <c r="N136" s="28">
        <v>122</v>
      </c>
      <c r="O136" s="6">
        <f t="shared" si="35"/>
        <v>122</v>
      </c>
      <c r="P136" s="6">
        <f t="shared" si="51"/>
        <v>0</v>
      </c>
      <c r="Q136" s="6">
        <f t="shared" si="52"/>
        <v>0</v>
      </c>
      <c r="R136" s="5">
        <f t="shared" si="32"/>
        <v>0</v>
      </c>
      <c r="S136" s="5">
        <f t="shared" si="42"/>
        <v>0</v>
      </c>
      <c r="T136" s="20">
        <f>SUM(S136:$S$136)</f>
        <v>0</v>
      </c>
      <c r="U136" s="6" t="e">
        <f t="shared" si="53"/>
        <v>#DIV/0!</v>
      </c>
    </row>
    <row r="137" spans="1:21">
      <c r="B137" s="29"/>
      <c r="D137" s="29"/>
      <c r="E137" s="29"/>
      <c r="G137" s="29"/>
      <c r="H137" s="29"/>
      <c r="J137" s="29"/>
      <c r="K137" s="29"/>
    </row>
    <row r="138" spans="1:21">
      <c r="B138" s="29"/>
      <c r="D138" s="29"/>
      <c r="E138" s="29"/>
      <c r="G138" s="29"/>
      <c r="H138" s="29"/>
      <c r="J138" s="29"/>
      <c r="K138" s="29"/>
    </row>
    <row r="139" spans="1:21">
      <c r="B139" s="29"/>
      <c r="D139" s="29"/>
      <c r="E139" s="29"/>
      <c r="G139" s="29"/>
      <c r="H139" s="29"/>
      <c r="J139" s="29"/>
      <c r="K139" s="29"/>
    </row>
    <row r="140" spans="1:21">
      <c r="B140" s="29"/>
      <c r="D140" s="29"/>
      <c r="E140" s="29"/>
      <c r="G140" s="29"/>
      <c r="H140" s="29"/>
      <c r="J140" s="29"/>
      <c r="K140" s="29"/>
    </row>
    <row r="141" spans="1:21">
      <c r="B141" s="29"/>
      <c r="D141" s="29"/>
      <c r="E141" s="29"/>
      <c r="G141" s="29"/>
      <c r="H141" s="29"/>
      <c r="J141" s="29"/>
      <c r="K141" s="29"/>
    </row>
    <row r="142" spans="1:21">
      <c r="B142" s="29"/>
      <c r="D142" s="29"/>
      <c r="E142" s="29"/>
      <c r="G142" s="29"/>
      <c r="H142" s="29"/>
      <c r="J142" s="29"/>
      <c r="K142" s="29"/>
    </row>
    <row r="143" spans="1:21">
      <c r="B143" s="29"/>
      <c r="D143" s="29"/>
      <c r="E143" s="29"/>
      <c r="G143" s="29"/>
      <c r="H143" s="29"/>
      <c r="J143" s="29"/>
      <c r="K143" s="29"/>
    </row>
    <row r="144" spans="1:21">
      <c r="B144" s="29"/>
      <c r="D144" s="29"/>
      <c r="E144" s="29"/>
      <c r="G144" s="29"/>
      <c r="H144" s="29"/>
      <c r="J144" s="29"/>
      <c r="K144" s="29"/>
    </row>
    <row r="145" spans="2:11">
      <c r="B145" s="29"/>
      <c r="D145" s="29"/>
      <c r="E145" s="29"/>
      <c r="G145" s="29"/>
      <c r="H145" s="29"/>
      <c r="J145" s="29"/>
      <c r="K145" s="29"/>
    </row>
    <row r="146" spans="2:11">
      <c r="B146" s="29"/>
      <c r="D146" s="29"/>
      <c r="E146" s="29"/>
      <c r="G146" s="29"/>
      <c r="H146" s="29"/>
      <c r="J146" s="29"/>
      <c r="K146" s="29"/>
    </row>
    <row r="147" spans="2:11">
      <c r="B147" s="29"/>
      <c r="D147" s="29"/>
      <c r="E147" s="29"/>
      <c r="G147" s="29"/>
      <c r="H147" s="29"/>
      <c r="J147" s="29"/>
      <c r="K147" s="29"/>
    </row>
    <row r="148" spans="2:11">
      <c r="B148" s="29"/>
      <c r="D148" s="29"/>
      <c r="E148" s="29"/>
      <c r="G148" s="29"/>
      <c r="H148" s="29"/>
      <c r="J148" s="29"/>
      <c r="K148" s="29"/>
    </row>
    <row r="149" spans="2:11">
      <c r="B149" s="29"/>
      <c r="D149" s="29"/>
      <c r="E149" s="29"/>
      <c r="G149" s="29"/>
      <c r="H149" s="29"/>
      <c r="J149" s="29"/>
      <c r="K149" s="29"/>
    </row>
    <row r="150" spans="2:11">
      <c r="B150" s="29"/>
      <c r="D150" s="29"/>
      <c r="E150" s="29"/>
      <c r="G150" s="29"/>
      <c r="H150" s="29"/>
      <c r="J150" s="29"/>
      <c r="K150" s="29"/>
    </row>
    <row r="151" spans="2:11">
      <c r="B151" s="29"/>
      <c r="D151" s="29"/>
      <c r="E151" s="29"/>
      <c r="G151" s="29"/>
      <c r="H151" s="29"/>
      <c r="J151" s="29"/>
      <c r="K151" s="29"/>
    </row>
    <row r="152" spans="2:11">
      <c r="B152" s="29"/>
      <c r="D152" s="29"/>
      <c r="E152" s="29"/>
      <c r="G152" s="29"/>
      <c r="H152" s="29"/>
      <c r="J152" s="29"/>
      <c r="K152" s="29"/>
    </row>
    <row r="153" spans="2:11">
      <c r="B153" s="29"/>
      <c r="D153" s="29"/>
      <c r="E153" s="29"/>
      <c r="G153" s="29"/>
      <c r="H153" s="29"/>
      <c r="J153" s="29"/>
      <c r="K153" s="29"/>
    </row>
    <row r="154" spans="2:11">
      <c r="B154" s="29"/>
      <c r="D154" s="29"/>
      <c r="E154" s="29"/>
      <c r="G154" s="29"/>
      <c r="H154" s="29"/>
      <c r="J154" s="29"/>
      <c r="K154" s="29"/>
    </row>
    <row r="155" spans="2:11">
      <c r="B155" s="29"/>
      <c r="D155" s="29"/>
      <c r="E155" s="29"/>
      <c r="G155" s="29"/>
      <c r="H155" s="29"/>
      <c r="J155" s="29"/>
      <c r="K155" s="29"/>
    </row>
    <row r="156" spans="2:11">
      <c r="B156" s="29"/>
      <c r="D156" s="29"/>
      <c r="E156" s="29"/>
      <c r="G156" s="29"/>
      <c r="H156" s="29"/>
      <c r="J156" s="29"/>
      <c r="K156" s="29"/>
    </row>
    <row r="157" spans="2:11">
      <c r="B157" s="29"/>
      <c r="D157" s="29"/>
      <c r="E157" s="29"/>
      <c r="G157" s="29"/>
      <c r="H157" s="29"/>
      <c r="J157" s="29"/>
      <c r="K157" s="29"/>
    </row>
    <row r="158" spans="2:11">
      <c r="B158" s="29"/>
      <c r="D158" s="29"/>
      <c r="E158" s="29"/>
      <c r="G158" s="29"/>
      <c r="H158" s="29"/>
      <c r="J158" s="29"/>
      <c r="K158" s="29"/>
    </row>
    <row r="159" spans="2:11">
      <c r="B159" s="29"/>
      <c r="D159" s="29"/>
      <c r="E159" s="29"/>
      <c r="G159" s="29"/>
      <c r="H159" s="29"/>
      <c r="J159" s="29"/>
      <c r="K159" s="29"/>
    </row>
    <row r="160" spans="2:11">
      <c r="B160" s="29"/>
      <c r="D160" s="29"/>
      <c r="E160" s="29"/>
      <c r="G160" s="29"/>
      <c r="H160" s="29"/>
      <c r="J160" s="29"/>
      <c r="K160" s="29"/>
    </row>
    <row r="161" spans="2:11">
      <c r="B161" s="29"/>
      <c r="D161" s="29"/>
      <c r="E161" s="29"/>
      <c r="G161" s="29"/>
      <c r="H161" s="29"/>
      <c r="J161" s="29"/>
      <c r="K161" s="29"/>
    </row>
    <row r="162" spans="2:11">
      <c r="B162" s="29"/>
      <c r="D162" s="29"/>
      <c r="E162" s="29"/>
      <c r="G162" s="29"/>
      <c r="H162" s="29"/>
      <c r="J162" s="29"/>
      <c r="K162" s="29"/>
    </row>
    <row r="163" spans="2:11">
      <c r="B163" s="29"/>
      <c r="D163" s="29"/>
      <c r="E163" s="29"/>
      <c r="G163" s="29"/>
      <c r="H163" s="29"/>
      <c r="J163" s="29"/>
      <c r="K163" s="29"/>
    </row>
    <row r="164" spans="2:11">
      <c r="B164" s="29"/>
      <c r="D164" s="29"/>
      <c r="E164" s="29"/>
      <c r="G164" s="29"/>
      <c r="H164" s="29"/>
      <c r="J164" s="29"/>
      <c r="K164" s="29"/>
    </row>
    <row r="165" spans="2:11">
      <c r="B165" s="29"/>
      <c r="D165" s="29"/>
      <c r="E165" s="29"/>
      <c r="G165" s="29"/>
      <c r="H165" s="29"/>
      <c r="J165" s="29"/>
      <c r="K165" s="29"/>
    </row>
    <row r="166" spans="2:11">
      <c r="B166" s="29"/>
      <c r="D166" s="29"/>
      <c r="E166" s="29"/>
      <c r="G166" s="29"/>
      <c r="H166" s="29"/>
      <c r="J166" s="29"/>
      <c r="K166" s="29"/>
    </row>
    <row r="167" spans="2:11">
      <c r="B167" s="29"/>
      <c r="D167" s="29"/>
      <c r="E167" s="29"/>
      <c r="G167" s="29"/>
      <c r="H167" s="29"/>
      <c r="J167" s="29"/>
      <c r="K167" s="29"/>
    </row>
    <row r="168" spans="2:11">
      <c r="B168" s="29"/>
      <c r="D168" s="29"/>
      <c r="E168" s="29"/>
      <c r="G168" s="29"/>
      <c r="H168" s="29"/>
      <c r="J168" s="29"/>
      <c r="K168" s="29"/>
    </row>
    <row r="169" spans="2:11">
      <c r="B169" s="29"/>
      <c r="D169" s="29"/>
      <c r="E169" s="29"/>
      <c r="G169" s="29"/>
      <c r="H169" s="29"/>
      <c r="J169" s="29"/>
      <c r="K169" s="29"/>
    </row>
    <row r="170" spans="2:11">
      <c r="B170" s="29"/>
      <c r="D170" s="29"/>
      <c r="E170" s="29"/>
      <c r="G170" s="29"/>
      <c r="H170" s="29"/>
      <c r="J170" s="29"/>
      <c r="K170" s="29"/>
    </row>
    <row r="171" spans="2:11">
      <c r="B171" s="29"/>
      <c r="D171" s="29"/>
      <c r="E171" s="29"/>
      <c r="G171" s="29"/>
      <c r="H171" s="29"/>
      <c r="J171" s="29"/>
      <c r="K171" s="29"/>
    </row>
    <row r="172" spans="2:11">
      <c r="B172" s="29"/>
      <c r="D172" s="29"/>
      <c r="E172" s="29"/>
      <c r="G172" s="29"/>
      <c r="H172" s="29"/>
      <c r="J172" s="29"/>
      <c r="K172" s="29"/>
    </row>
    <row r="173" spans="2:11">
      <c r="B173" s="29"/>
      <c r="D173" s="29"/>
      <c r="E173" s="29"/>
      <c r="G173" s="29"/>
      <c r="H173" s="29"/>
      <c r="J173" s="29"/>
      <c r="K173" s="29"/>
    </row>
    <row r="174" spans="2:11">
      <c r="B174" s="29"/>
      <c r="D174" s="29"/>
      <c r="E174" s="29"/>
      <c r="G174" s="29"/>
      <c r="H174" s="29"/>
      <c r="J174" s="29"/>
      <c r="K174" s="29"/>
    </row>
    <row r="175" spans="2:11">
      <c r="B175" s="29"/>
      <c r="D175" s="29"/>
      <c r="E175" s="29"/>
      <c r="G175" s="29"/>
      <c r="H175" s="29"/>
      <c r="J175" s="29"/>
      <c r="K175" s="29"/>
    </row>
    <row r="176" spans="2:11">
      <c r="B176" s="29"/>
      <c r="D176" s="29"/>
      <c r="E176" s="29"/>
      <c r="G176" s="29"/>
      <c r="H176" s="29"/>
      <c r="J176" s="29"/>
      <c r="K176" s="29"/>
    </row>
    <row r="177" spans="2:11">
      <c r="B177" s="29"/>
      <c r="D177" s="29"/>
      <c r="E177" s="29"/>
      <c r="G177" s="29"/>
      <c r="H177" s="29"/>
      <c r="J177" s="29"/>
      <c r="K177" s="29"/>
    </row>
    <row r="178" spans="2:11">
      <c r="B178" s="29"/>
      <c r="D178" s="29"/>
      <c r="E178" s="29"/>
      <c r="G178" s="29"/>
      <c r="H178" s="29"/>
      <c r="J178" s="29"/>
      <c r="K178" s="29"/>
    </row>
    <row r="179" spans="2:11">
      <c r="B179" s="29"/>
      <c r="D179" s="29"/>
      <c r="E179" s="29"/>
      <c r="G179" s="29"/>
      <c r="H179" s="29"/>
      <c r="J179" s="29"/>
      <c r="K179" s="29"/>
    </row>
    <row r="180" spans="2:11">
      <c r="B180" s="29"/>
      <c r="D180" s="29"/>
      <c r="E180" s="29"/>
      <c r="G180" s="29"/>
      <c r="H180" s="29"/>
      <c r="J180" s="29"/>
      <c r="K180" s="29"/>
    </row>
    <row r="181" spans="2:11">
      <c r="B181" s="29"/>
      <c r="D181" s="29"/>
      <c r="E181" s="29"/>
      <c r="G181" s="29"/>
      <c r="H181" s="29"/>
      <c r="J181" s="29"/>
      <c r="K181" s="29"/>
    </row>
    <row r="182" spans="2:11">
      <c r="B182" s="29"/>
      <c r="D182" s="29"/>
      <c r="E182" s="29"/>
      <c r="G182" s="29"/>
      <c r="H182" s="29"/>
      <c r="J182" s="29"/>
      <c r="K182" s="29"/>
    </row>
    <row r="183" spans="2:11">
      <c r="B183" s="29"/>
      <c r="D183" s="29"/>
      <c r="E183" s="29"/>
      <c r="G183" s="29"/>
      <c r="H183" s="29"/>
      <c r="J183" s="29"/>
      <c r="K183" s="29"/>
    </row>
    <row r="184" spans="2:11">
      <c r="B184" s="29"/>
      <c r="D184" s="29"/>
      <c r="E184" s="29"/>
      <c r="G184" s="29"/>
      <c r="H184" s="29"/>
      <c r="J184" s="29"/>
      <c r="K184" s="29"/>
    </row>
    <row r="185" spans="2:11">
      <c r="B185" s="29"/>
      <c r="D185" s="29"/>
      <c r="E185" s="29"/>
      <c r="G185" s="29"/>
      <c r="H185" s="29"/>
      <c r="J185" s="29"/>
      <c r="K185" s="29"/>
    </row>
    <row r="186" spans="2:11">
      <c r="B186" s="29"/>
      <c r="D186" s="29"/>
      <c r="E186" s="29"/>
      <c r="G186" s="29"/>
      <c r="H186" s="29"/>
      <c r="J186" s="29"/>
      <c r="K186" s="29"/>
    </row>
    <row r="187" spans="2:11">
      <c r="B187" s="29"/>
      <c r="D187" s="29"/>
      <c r="E187" s="29"/>
      <c r="G187" s="29"/>
      <c r="H187" s="29"/>
      <c r="J187" s="29"/>
      <c r="K187" s="29"/>
    </row>
    <row r="188" spans="2:11">
      <c r="B188" s="29"/>
      <c r="D188" s="29"/>
      <c r="E188" s="29"/>
      <c r="G188" s="29"/>
      <c r="H188" s="29"/>
      <c r="J188" s="29"/>
      <c r="K188" s="29"/>
    </row>
    <row r="189" spans="2:11">
      <c r="B189" s="29"/>
      <c r="D189" s="29"/>
      <c r="E189" s="29"/>
      <c r="G189" s="29"/>
      <c r="H189" s="29"/>
      <c r="J189" s="29"/>
      <c r="K189" s="29"/>
    </row>
    <row r="190" spans="2:11">
      <c r="B190" s="29"/>
      <c r="D190" s="29"/>
      <c r="E190" s="29"/>
      <c r="G190" s="29"/>
      <c r="H190" s="29"/>
      <c r="J190" s="29"/>
      <c r="K190" s="29"/>
    </row>
    <row r="191" spans="2:11">
      <c r="B191" s="29"/>
      <c r="D191" s="29"/>
      <c r="E191" s="29"/>
      <c r="G191" s="29"/>
      <c r="H191" s="29"/>
      <c r="J191" s="29"/>
      <c r="K191" s="29"/>
    </row>
    <row r="192" spans="2:11">
      <c r="B192" s="29"/>
      <c r="D192" s="29"/>
      <c r="E192" s="29"/>
      <c r="G192" s="29"/>
      <c r="H192" s="29"/>
      <c r="J192" s="29"/>
      <c r="K192" s="29"/>
    </row>
    <row r="193" spans="2:11">
      <c r="B193" s="29"/>
      <c r="D193" s="29"/>
      <c r="E193" s="29"/>
      <c r="G193" s="29"/>
      <c r="H193" s="29"/>
      <c r="J193" s="29"/>
      <c r="K193" s="29"/>
    </row>
    <row r="194" spans="2:11">
      <c r="B194" s="29"/>
      <c r="D194" s="29"/>
      <c r="E194" s="29"/>
      <c r="G194" s="29"/>
      <c r="H194" s="29"/>
      <c r="J194" s="29"/>
      <c r="K194" s="29"/>
    </row>
    <row r="195" spans="2:11">
      <c r="B195" s="29"/>
      <c r="D195" s="29"/>
      <c r="E195" s="29"/>
      <c r="G195" s="29"/>
      <c r="H195" s="29"/>
      <c r="J195" s="29"/>
      <c r="K195" s="29"/>
    </row>
    <row r="196" spans="2:11">
      <c r="B196" s="29"/>
      <c r="D196" s="29"/>
      <c r="E196" s="29"/>
      <c r="G196" s="29"/>
      <c r="H196" s="29"/>
      <c r="J196" s="29"/>
      <c r="K196" s="29"/>
    </row>
    <row r="197" spans="2:11">
      <c r="B197" s="29"/>
      <c r="D197" s="29"/>
      <c r="E197" s="29"/>
      <c r="G197" s="29"/>
      <c r="H197" s="29"/>
      <c r="J197" s="29"/>
      <c r="K197" s="29"/>
    </row>
    <row r="198" spans="2:11">
      <c r="B198" s="29"/>
      <c r="D198" s="29"/>
      <c r="E198" s="29"/>
      <c r="G198" s="29"/>
      <c r="H198" s="29"/>
      <c r="J198" s="29"/>
      <c r="K198" s="29"/>
    </row>
    <row r="199" spans="2:11">
      <c r="B199" s="29"/>
      <c r="D199" s="29"/>
      <c r="E199" s="29"/>
      <c r="G199" s="29"/>
      <c r="H199" s="29"/>
      <c r="J199" s="29"/>
      <c r="K199" s="29"/>
    </row>
    <row r="200" spans="2:11">
      <c r="B200" s="29"/>
      <c r="D200" s="29"/>
      <c r="E200" s="29"/>
      <c r="G200" s="29"/>
      <c r="H200" s="29"/>
      <c r="J200" s="29"/>
      <c r="K200" s="29"/>
    </row>
    <row r="201" spans="2:11">
      <c r="B201" s="29"/>
      <c r="D201" s="29"/>
      <c r="E201" s="29"/>
      <c r="G201" s="29"/>
      <c r="H201" s="29"/>
      <c r="J201" s="29"/>
      <c r="K201" s="29"/>
    </row>
    <row r="202" spans="2:11">
      <c r="B202" s="29"/>
      <c r="D202" s="29"/>
      <c r="E202" s="29"/>
      <c r="G202" s="29"/>
      <c r="H202" s="29"/>
      <c r="J202" s="29"/>
      <c r="K202" s="29"/>
    </row>
    <row r="203" spans="2:11">
      <c r="B203" s="29"/>
      <c r="D203" s="29"/>
      <c r="E203" s="29"/>
      <c r="G203" s="29"/>
      <c r="H203" s="29"/>
      <c r="J203" s="29"/>
      <c r="K203" s="29"/>
    </row>
    <row r="204" spans="2:11">
      <c r="B204" s="29"/>
      <c r="D204" s="29"/>
      <c r="E204" s="29"/>
      <c r="G204" s="29"/>
      <c r="H204" s="29"/>
      <c r="J204" s="29"/>
      <c r="K204" s="29"/>
    </row>
    <row r="205" spans="2:11">
      <c r="B205" s="29"/>
      <c r="D205" s="29"/>
      <c r="E205" s="29"/>
      <c r="G205" s="29"/>
      <c r="H205" s="29"/>
      <c r="J205" s="29"/>
      <c r="K205" s="29"/>
    </row>
    <row r="206" spans="2:11">
      <c r="B206" s="29"/>
      <c r="D206" s="29"/>
      <c r="E206" s="29"/>
      <c r="G206" s="29"/>
      <c r="H206" s="29"/>
      <c r="J206" s="29"/>
      <c r="K206" s="29"/>
    </row>
    <row r="207" spans="2:11">
      <c r="B207" s="29"/>
      <c r="D207" s="29"/>
      <c r="E207" s="29"/>
      <c r="G207" s="29"/>
      <c r="H207" s="29"/>
      <c r="J207" s="29"/>
      <c r="K207" s="29"/>
    </row>
    <row r="208" spans="2:11">
      <c r="B208" s="29"/>
      <c r="D208" s="29"/>
      <c r="E208" s="29"/>
      <c r="G208" s="29"/>
      <c r="H208" s="29"/>
      <c r="J208" s="29"/>
      <c r="K208" s="29"/>
    </row>
    <row r="209" spans="2:11">
      <c r="B209" s="29"/>
      <c r="D209" s="29"/>
      <c r="E209" s="29"/>
      <c r="G209" s="29"/>
      <c r="H209" s="29"/>
      <c r="J209" s="29"/>
      <c r="K209" s="29"/>
    </row>
    <row r="210" spans="2:11">
      <c r="B210" s="29"/>
      <c r="D210" s="29"/>
      <c r="E210" s="29"/>
      <c r="G210" s="29"/>
      <c r="H210" s="29"/>
      <c r="J210" s="29"/>
      <c r="K210" s="29"/>
    </row>
    <row r="211" spans="2:11">
      <c r="B211" s="29"/>
      <c r="D211" s="29"/>
      <c r="E211" s="29"/>
      <c r="G211" s="29"/>
      <c r="H211" s="29"/>
      <c r="J211" s="29"/>
      <c r="K211" s="29"/>
    </row>
    <row r="212" spans="2:11">
      <c r="B212" s="29"/>
      <c r="D212" s="29"/>
      <c r="E212" s="29"/>
      <c r="G212" s="29"/>
      <c r="H212" s="29"/>
      <c r="J212" s="29"/>
      <c r="K212" s="29"/>
    </row>
    <row r="213" spans="2:11">
      <c r="B213" s="29"/>
      <c r="D213" s="29"/>
      <c r="E213" s="29"/>
      <c r="G213" s="29"/>
      <c r="H213" s="29"/>
      <c r="J213" s="29"/>
      <c r="K213" s="29"/>
    </row>
    <row r="214" spans="2:11">
      <c r="B214" s="29"/>
      <c r="D214" s="29"/>
      <c r="E214" s="29"/>
      <c r="G214" s="29"/>
      <c r="H214" s="29"/>
      <c r="J214" s="29"/>
      <c r="K214" s="29"/>
    </row>
    <row r="215" spans="2:11">
      <c r="B215" s="29"/>
      <c r="D215" s="29"/>
      <c r="E215" s="29"/>
      <c r="G215" s="29"/>
      <c r="H215" s="29"/>
      <c r="J215" s="29"/>
      <c r="K215" s="29"/>
    </row>
    <row r="216" spans="2:11">
      <c r="B216" s="29"/>
      <c r="D216" s="29"/>
      <c r="E216" s="29"/>
      <c r="G216" s="29"/>
      <c r="H216" s="29"/>
      <c r="J216" s="29"/>
      <c r="K216" s="29"/>
    </row>
    <row r="217" spans="2:11">
      <c r="B217" s="29"/>
      <c r="D217" s="29"/>
      <c r="E217" s="29"/>
      <c r="G217" s="29"/>
      <c r="H217" s="29"/>
      <c r="J217" s="29"/>
      <c r="K217" s="29"/>
    </row>
    <row r="218" spans="2:11">
      <c r="B218" s="29"/>
      <c r="D218" s="29"/>
      <c r="E218" s="29"/>
      <c r="G218" s="29"/>
      <c r="H218" s="29"/>
      <c r="J218" s="29"/>
      <c r="K218" s="29"/>
    </row>
    <row r="219" spans="2:11">
      <c r="B219" s="29"/>
      <c r="D219" s="29"/>
      <c r="E219" s="29"/>
      <c r="G219" s="29"/>
      <c r="H219" s="29"/>
      <c r="J219" s="29"/>
      <c r="K219" s="29"/>
    </row>
    <row r="220" spans="2:11">
      <c r="B220" s="29"/>
      <c r="D220" s="29"/>
      <c r="E220" s="29"/>
      <c r="G220" s="29"/>
      <c r="H220" s="29"/>
      <c r="J220" s="29"/>
      <c r="K220" s="29"/>
    </row>
    <row r="221" spans="2:11">
      <c r="B221" s="29"/>
      <c r="D221" s="29"/>
      <c r="E221" s="29"/>
      <c r="G221" s="29"/>
      <c r="H221" s="29"/>
      <c r="J221" s="29"/>
      <c r="K221" s="29"/>
    </row>
    <row r="222" spans="2:11">
      <c r="B222" s="29"/>
      <c r="D222" s="29"/>
      <c r="E222" s="29"/>
      <c r="G222" s="29"/>
      <c r="H222" s="29"/>
      <c r="J222" s="29"/>
      <c r="K222" s="29"/>
    </row>
    <row r="223" spans="2:11">
      <c r="B223" s="29"/>
      <c r="D223" s="29"/>
      <c r="E223" s="29"/>
      <c r="G223" s="29"/>
      <c r="H223" s="29"/>
      <c r="J223" s="29"/>
      <c r="K223" s="29"/>
    </row>
    <row r="224" spans="2:11">
      <c r="B224" s="29"/>
      <c r="D224" s="29"/>
      <c r="E224" s="29"/>
      <c r="G224" s="29"/>
      <c r="H224" s="29"/>
      <c r="J224" s="29"/>
      <c r="K224" s="29"/>
    </row>
    <row r="225" spans="2:11">
      <c r="B225" s="29"/>
      <c r="D225" s="29"/>
      <c r="E225" s="29"/>
      <c r="G225" s="29"/>
      <c r="H225" s="29"/>
      <c r="J225" s="29"/>
      <c r="K225" s="29"/>
    </row>
    <row r="226" spans="2:11">
      <c r="B226" s="29"/>
      <c r="D226" s="29"/>
      <c r="E226" s="29"/>
      <c r="G226" s="29"/>
      <c r="H226" s="29"/>
      <c r="J226" s="29"/>
      <c r="K226" s="29"/>
    </row>
    <row r="227" spans="2:11">
      <c r="B227" s="29"/>
      <c r="D227" s="29"/>
      <c r="E227" s="29"/>
      <c r="G227" s="29"/>
      <c r="H227" s="29"/>
      <c r="J227" s="29"/>
      <c r="K227" s="29"/>
    </row>
    <row r="228" spans="2:11">
      <c r="B228" s="29"/>
      <c r="D228" s="29"/>
      <c r="E228" s="29"/>
      <c r="G228" s="29"/>
      <c r="H228" s="29"/>
      <c r="J228" s="29"/>
      <c r="K228" s="29"/>
    </row>
    <row r="229" spans="2:11">
      <c r="B229" s="29"/>
      <c r="D229" s="29"/>
      <c r="E229" s="29"/>
      <c r="G229" s="29"/>
      <c r="H229" s="29"/>
      <c r="J229" s="29"/>
      <c r="K229" s="29"/>
    </row>
    <row r="230" spans="2:11">
      <c r="B230" s="29"/>
      <c r="D230" s="29"/>
      <c r="E230" s="29"/>
      <c r="G230" s="29"/>
      <c r="H230" s="29"/>
      <c r="J230" s="29"/>
      <c r="K230" s="29"/>
    </row>
    <row r="231" spans="2:11">
      <c r="B231" s="29"/>
      <c r="D231" s="29"/>
      <c r="E231" s="29"/>
      <c r="G231" s="29"/>
      <c r="H231" s="29"/>
      <c r="J231" s="29"/>
      <c r="K231" s="29"/>
    </row>
    <row r="232" spans="2:11">
      <c r="B232" s="29"/>
      <c r="D232" s="29"/>
      <c r="E232" s="29"/>
      <c r="G232" s="29"/>
      <c r="H232" s="29"/>
      <c r="J232" s="29"/>
      <c r="K232" s="29"/>
    </row>
    <row r="233" spans="2:11">
      <c r="B233" s="29"/>
      <c r="D233" s="29"/>
      <c r="E233" s="29"/>
      <c r="G233" s="29"/>
      <c r="H233" s="29"/>
      <c r="J233" s="29"/>
      <c r="K233" s="29"/>
    </row>
  </sheetData>
  <customSheetViews>
    <customSheetView guid="{AAA317AB-9C4F-4A7B-BD58-62DAAE088BDA}" state="hidden" topLeftCell="D1">
      <selection activeCell="M1" sqref="M1:M65536"/>
      <pageMargins left="0.78740157499999996" right="0.78740157499999996" top="0.984251969" bottom="0.984251969" header="0.4921259845" footer="0.4921259845"/>
      <headerFooter alignWithMargins="0"/>
    </customSheetView>
    <customSheetView guid="{AC77A39F-ABA0-4848-B5DA-4147A1099D4C}" state="hidden" topLeftCell="D1">
      <selection activeCell="M1" sqref="M1:M65536"/>
      <pageMargins left="0.78740157499999996" right="0.78740157499999996" top="0.984251969" bottom="0.984251969" header="0.4921259845" footer="0.4921259845"/>
      <headerFooter alignWithMargins="0"/>
    </customSheetView>
  </customSheetViews>
  <mergeCells count="2">
    <mergeCell ref="B11:F11"/>
    <mergeCell ref="H11:L1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AB233"/>
  <sheetViews>
    <sheetView workbookViewId="0">
      <selection activeCell="A30" sqref="A30"/>
    </sheetView>
  </sheetViews>
  <sheetFormatPr baseColWidth="10" defaultRowHeight="12.75"/>
  <cols>
    <col min="1" max="1" width="10" style="2" bestFit="1" customWidth="1"/>
    <col min="2" max="2" width="6.140625" style="2" bestFit="1" customWidth="1"/>
    <col min="3" max="3" width="5.7109375" style="3" bestFit="1" customWidth="1"/>
    <col min="4" max="4" width="5.28515625" style="2" bestFit="1" customWidth="1"/>
    <col min="5" max="5" width="7" style="2" bestFit="1" customWidth="1"/>
    <col min="6" max="6" width="6.5703125" style="4" bestFit="1" customWidth="1"/>
    <col min="7" max="7" width="5" style="2" customWidth="1"/>
    <col min="8" max="8" width="6.140625" style="2" bestFit="1" customWidth="1"/>
    <col min="9" max="9" width="5.7109375" style="3" bestFit="1" customWidth="1"/>
    <col min="10" max="10" width="5.28515625" style="2" bestFit="1" customWidth="1"/>
    <col min="11" max="11" width="7" style="2" bestFit="1" customWidth="1"/>
    <col min="12" max="12" width="6.5703125" style="4" bestFit="1" customWidth="1"/>
    <col min="13" max="13" width="5" style="5" customWidth="1"/>
    <col min="14" max="14" width="7.28515625" style="2" customWidth="1"/>
    <col min="15" max="15" width="6.42578125" style="2" customWidth="1"/>
    <col min="16" max="17" width="11.42578125" style="2"/>
    <col min="18" max="19" width="11.42578125" style="5"/>
    <col min="20" max="28" width="11.42578125" style="6"/>
    <col min="29" max="16384" width="11.42578125" style="2"/>
  </cols>
  <sheetData>
    <row r="1" spans="1:21">
      <c r="A1" s="2" t="s">
        <v>6</v>
      </c>
      <c r="B1" s="2">
        <f>'Mann-Frau'!D5</f>
        <v>50</v>
      </c>
    </row>
    <row r="2" spans="1:21">
      <c r="A2" s="2" t="s">
        <v>7</v>
      </c>
      <c r="B2" s="2">
        <f>'Mann-Frau'!D6</f>
        <v>50</v>
      </c>
    </row>
    <row r="3" spans="1:21">
      <c r="A3" s="2" t="s">
        <v>14</v>
      </c>
      <c r="B3" s="2">
        <f>B1-B2</f>
        <v>0</v>
      </c>
    </row>
    <row r="4" spans="1:21">
      <c r="M4" s="7"/>
    </row>
    <row r="5" spans="1:21">
      <c r="A5" s="2" t="s">
        <v>3</v>
      </c>
      <c r="B5" s="2">
        <f>'Mann-Frau'!D8</f>
        <v>2</v>
      </c>
      <c r="M5" s="7"/>
    </row>
    <row r="6" spans="1:21">
      <c r="M6" s="7"/>
    </row>
    <row r="7" spans="1:21">
      <c r="M7" s="7"/>
    </row>
    <row r="8" spans="1:21">
      <c r="M8" s="7"/>
    </row>
    <row r="9" spans="1:21">
      <c r="M9" s="7"/>
    </row>
    <row r="10" spans="1:21" ht="13.5" thickBot="1">
      <c r="M10" s="7"/>
    </row>
    <row r="11" spans="1:21" ht="13.5" thickBot="1">
      <c r="B11" s="271" t="s">
        <v>1</v>
      </c>
      <c r="C11" s="271"/>
      <c r="D11" s="271"/>
      <c r="E11" s="271"/>
      <c r="F11" s="271"/>
      <c r="H11" s="275" t="s">
        <v>0</v>
      </c>
      <c r="I11" s="276"/>
      <c r="J11" s="276"/>
      <c r="K11" s="276"/>
      <c r="L11" s="277"/>
      <c r="M11" s="7"/>
    </row>
    <row r="12" spans="1:21">
      <c r="A12" s="8" t="s">
        <v>2</v>
      </c>
      <c r="B12" s="8" t="s">
        <v>13</v>
      </c>
      <c r="C12" s="8" t="s">
        <v>8</v>
      </c>
      <c r="D12" s="8" t="s">
        <v>11</v>
      </c>
      <c r="E12" s="8"/>
      <c r="F12" s="9" t="s">
        <v>12</v>
      </c>
      <c r="G12" s="8"/>
      <c r="H12" s="10" t="s">
        <v>9</v>
      </c>
      <c r="I12" s="10" t="s">
        <v>8</v>
      </c>
      <c r="J12" s="10" t="s">
        <v>10</v>
      </c>
      <c r="K12" s="10"/>
      <c r="L12" s="11" t="s">
        <v>12</v>
      </c>
      <c r="M12" s="8"/>
      <c r="N12" s="12" t="s">
        <v>2</v>
      </c>
      <c r="O12" s="12"/>
      <c r="P12" s="12" t="s">
        <v>1</v>
      </c>
      <c r="Q12" s="12" t="s">
        <v>0</v>
      </c>
    </row>
    <row r="13" spans="1:21">
      <c r="A13" s="13"/>
      <c r="B13" s="14"/>
      <c r="C13" s="15"/>
      <c r="D13" s="14"/>
      <c r="E13" s="14"/>
      <c r="F13" s="16"/>
      <c r="G13" s="5"/>
      <c r="H13" s="17"/>
      <c r="I13" s="18"/>
      <c r="J13" s="17"/>
      <c r="K13" s="17"/>
      <c r="L13" s="19"/>
      <c r="N13" s="20"/>
      <c r="O13" s="20"/>
      <c r="P13" s="20"/>
      <c r="Q13" s="20"/>
    </row>
    <row r="14" spans="1:21">
      <c r="A14" s="21">
        <v>0</v>
      </c>
      <c r="B14" s="14">
        <f>Absterbeordnung!B8</f>
        <v>100000</v>
      </c>
      <c r="C14" s="15"/>
      <c r="D14" s="22"/>
      <c r="E14" s="22"/>
      <c r="F14" s="16"/>
      <c r="G14" s="23"/>
      <c r="H14" s="17">
        <f>Absterbeordnung!C8</f>
        <v>100000</v>
      </c>
      <c r="I14" s="18"/>
      <c r="J14" s="24"/>
      <c r="K14" s="24"/>
      <c r="L14" s="19"/>
      <c r="N14" s="6">
        <v>0</v>
      </c>
      <c r="O14" s="6">
        <f>N14+$B$3</f>
        <v>0</v>
      </c>
      <c r="P14" s="20">
        <f>B14</f>
        <v>100000</v>
      </c>
      <c r="Q14" s="20">
        <f>H14</f>
        <v>100000</v>
      </c>
      <c r="R14" s="5">
        <f>LOOKUP(N14,$O$14:$O$136,$Q$14:$Q$136)</f>
        <v>100000</v>
      </c>
      <c r="T14" s="20">
        <f>SUM(S14:$S$136)</f>
        <v>374350731659.7323</v>
      </c>
    </row>
    <row r="15" spans="1:21">
      <c r="A15" s="21">
        <v>1</v>
      </c>
      <c r="B15" s="14">
        <f>Absterbeordnung!B9</f>
        <v>99624</v>
      </c>
      <c r="C15" s="15">
        <f t="shared" ref="C15:C46" si="0">1/(((1+($B$5/100))^A15))</f>
        <v>0.98039215686274506</v>
      </c>
      <c r="D15" s="14">
        <f>B15*C15</f>
        <v>97670.588235294112</v>
      </c>
      <c r="E15" s="14">
        <f>SUM(D15:$D$136)</f>
        <v>3862302.3998623998</v>
      </c>
      <c r="F15" s="16">
        <f>E15/D15</f>
        <v>39.544170559901708</v>
      </c>
      <c r="G15" s="5"/>
      <c r="H15" s="17">
        <f>Absterbeordnung!C9</f>
        <v>99687</v>
      </c>
      <c r="I15" s="18">
        <f t="shared" ref="I15:I46" si="1">1/(((1+($B$5/100))^A15))</f>
        <v>0.98039215686274506</v>
      </c>
      <c r="J15" s="17">
        <f>H15*I15</f>
        <v>97732.352941176461</v>
      </c>
      <c r="K15" s="17">
        <f>SUM($J15:J$136)</f>
        <v>3978753.2379980301</v>
      </c>
      <c r="L15" s="19">
        <f>K15/J15</f>
        <v>40.71070754218696</v>
      </c>
      <c r="N15" s="6">
        <v>1</v>
      </c>
      <c r="O15" s="6">
        <f t="shared" ref="O15:O78" si="2">N15+$B$3</f>
        <v>1</v>
      </c>
      <c r="P15" s="20">
        <f t="shared" ref="P15:P78" si="3">B15</f>
        <v>99624</v>
      </c>
      <c r="Q15" s="20">
        <f t="shared" ref="Q15:Q78" si="4">H15</f>
        <v>99687</v>
      </c>
      <c r="R15" s="5">
        <f t="shared" ref="R15:R78" si="5">LOOKUP(N15,$O$14:$O$136,$Q$14:$Q$136)</f>
        <v>99687</v>
      </c>
      <c r="S15" s="5">
        <f t="shared" ref="S15:S46" si="6">P15*R15*I15</f>
        <v>9736487929.4117641</v>
      </c>
      <c r="T15" s="20">
        <f>SUM(S15:$S$136)</f>
        <v>374350731659.7323</v>
      </c>
      <c r="U15" s="6">
        <f>T15/S15</f>
        <v>38.448230447541768</v>
      </c>
    </row>
    <row r="16" spans="1:21">
      <c r="A16" s="21">
        <v>2</v>
      </c>
      <c r="B16" s="14">
        <f>Absterbeordnung!B10</f>
        <v>99595</v>
      </c>
      <c r="C16" s="15">
        <f t="shared" si="0"/>
        <v>0.96116878123798544</v>
      </c>
      <c r="D16" s="14">
        <f t="shared" ref="D16:D79" si="7">B16*C16</f>
        <v>95727.604767397163</v>
      </c>
      <c r="E16" s="14">
        <f>SUM(D16:$D$136)</f>
        <v>3764631.8116271053</v>
      </c>
      <c r="F16" s="16">
        <f t="shared" ref="F16:F79" si="8">E16/D16</f>
        <v>39.326501700053619</v>
      </c>
      <c r="G16" s="5"/>
      <c r="H16" s="17">
        <f>Absterbeordnung!C10</f>
        <v>99663</v>
      </c>
      <c r="I16" s="18">
        <f t="shared" si="1"/>
        <v>0.96116878123798544</v>
      </c>
      <c r="J16" s="17">
        <f t="shared" ref="J16:J79" si="9">H16*I16</f>
        <v>95792.964244521339</v>
      </c>
      <c r="K16" s="17">
        <f>SUM($J16:J$136)</f>
        <v>3881020.8850568538</v>
      </c>
      <c r="L16" s="19">
        <f t="shared" ref="L16:L79" si="10">K16/J16</f>
        <v>40.514675745393482</v>
      </c>
      <c r="N16" s="6">
        <v>2</v>
      </c>
      <c r="O16" s="6">
        <f t="shared" si="2"/>
        <v>2</v>
      </c>
      <c r="P16" s="20">
        <f t="shared" si="3"/>
        <v>99595</v>
      </c>
      <c r="Q16" s="20">
        <f t="shared" si="4"/>
        <v>99663</v>
      </c>
      <c r="R16" s="5">
        <f t="shared" si="5"/>
        <v>99663</v>
      </c>
      <c r="S16" s="5">
        <f t="shared" si="6"/>
        <v>9540500273.9331036</v>
      </c>
      <c r="T16" s="20">
        <f>SUM(S16:$S$136)</f>
        <v>364614243730.3205</v>
      </c>
      <c r="U16" s="6">
        <f t="shared" ref="U16:U79" si="11">T16/S16</f>
        <v>38.217518291628018</v>
      </c>
    </row>
    <row r="17" spans="1:21">
      <c r="A17" s="21">
        <v>3</v>
      </c>
      <c r="B17" s="14">
        <f>Absterbeordnung!B11</f>
        <v>99576</v>
      </c>
      <c r="C17" s="15">
        <f t="shared" si="0"/>
        <v>0.94232233454704462</v>
      </c>
      <c r="D17" s="14">
        <f t="shared" si="7"/>
        <v>93832.688784856509</v>
      </c>
      <c r="E17" s="14">
        <f>SUM(D17:$D$136)</f>
        <v>3668904.2068597083</v>
      </c>
      <c r="F17" s="16">
        <f t="shared" si="8"/>
        <v>39.100491037530901</v>
      </c>
      <c r="G17" s="5"/>
      <c r="H17" s="17">
        <f>Absterbeordnung!C11</f>
        <v>99646</v>
      </c>
      <c r="I17" s="18">
        <f t="shared" si="1"/>
        <v>0.94232233454704462</v>
      </c>
      <c r="J17" s="17">
        <f t="shared" si="9"/>
        <v>93898.651348274812</v>
      </c>
      <c r="K17" s="17">
        <f>SUM($J17:J$136)</f>
        <v>3785227.9208123321</v>
      </c>
      <c r="L17" s="19">
        <f t="shared" si="10"/>
        <v>40.311845446775713</v>
      </c>
      <c r="N17" s="6">
        <v>3</v>
      </c>
      <c r="O17" s="6">
        <f t="shared" si="2"/>
        <v>3</v>
      </c>
      <c r="P17" s="20">
        <f t="shared" si="3"/>
        <v>99576</v>
      </c>
      <c r="Q17" s="20">
        <f t="shared" si="4"/>
        <v>99646</v>
      </c>
      <c r="R17" s="5">
        <f t="shared" si="5"/>
        <v>99646</v>
      </c>
      <c r="S17" s="5">
        <f t="shared" si="6"/>
        <v>9350052106.6558113</v>
      </c>
      <c r="T17" s="20">
        <f>SUM(S17:$S$136)</f>
        <v>355073743456.38739</v>
      </c>
      <c r="U17" s="6">
        <f t="shared" si="11"/>
        <v>37.975589804855638</v>
      </c>
    </row>
    <row r="18" spans="1:21">
      <c r="A18" s="21">
        <v>4</v>
      </c>
      <c r="B18" s="14">
        <f>Absterbeordnung!B12</f>
        <v>99562</v>
      </c>
      <c r="C18" s="15">
        <f t="shared" si="0"/>
        <v>0.9238454260265142</v>
      </c>
      <c r="D18" s="14">
        <f t="shared" si="7"/>
        <v>91979.898306051808</v>
      </c>
      <c r="E18" s="14">
        <f>SUM(D18:$D$136)</f>
        <v>3575071.5180748519</v>
      </c>
      <c r="F18" s="16">
        <f t="shared" si="8"/>
        <v>38.867965543723919</v>
      </c>
      <c r="G18" s="5"/>
      <c r="H18" s="17">
        <f>Absterbeordnung!C12</f>
        <v>99633</v>
      </c>
      <c r="I18" s="18">
        <f t="shared" si="1"/>
        <v>0.9238454260265142</v>
      </c>
      <c r="J18" s="17">
        <f t="shared" si="9"/>
        <v>92045.491331299694</v>
      </c>
      <c r="K18" s="17">
        <f>SUM($J18:J$136)</f>
        <v>3691329.2694640569</v>
      </c>
      <c r="L18" s="19">
        <f t="shared" si="10"/>
        <v>40.103314307681202</v>
      </c>
      <c r="N18" s="6">
        <v>4</v>
      </c>
      <c r="O18" s="6">
        <f t="shared" si="2"/>
        <v>4</v>
      </c>
      <c r="P18" s="20">
        <f t="shared" si="3"/>
        <v>99562</v>
      </c>
      <c r="Q18" s="20">
        <f t="shared" si="4"/>
        <v>99633</v>
      </c>
      <c r="R18" s="5">
        <f t="shared" si="5"/>
        <v>99633</v>
      </c>
      <c r="S18" s="5">
        <f t="shared" si="6"/>
        <v>9164233207.9268589</v>
      </c>
      <c r="T18" s="20">
        <f>SUM(S18:$S$136)</f>
        <v>345723691349.73163</v>
      </c>
      <c r="U18" s="6">
        <f t="shared" si="11"/>
        <v>37.725326659156629</v>
      </c>
    </row>
    <row r="19" spans="1:21">
      <c r="A19" s="21">
        <v>5</v>
      </c>
      <c r="B19" s="14">
        <f>Absterbeordnung!B13</f>
        <v>99550</v>
      </c>
      <c r="C19" s="15">
        <f t="shared" si="0"/>
        <v>0.90573080982991594</v>
      </c>
      <c r="D19" s="14">
        <f t="shared" si="7"/>
        <v>90165.502118568125</v>
      </c>
      <c r="E19" s="14">
        <f>SUM(D19:$D$136)</f>
        <v>3483091.6197688002</v>
      </c>
      <c r="F19" s="16">
        <f t="shared" si="8"/>
        <v>38.629980845540189</v>
      </c>
      <c r="G19" s="5"/>
      <c r="H19" s="17">
        <f>Absterbeordnung!C13</f>
        <v>99622</v>
      </c>
      <c r="I19" s="18">
        <f t="shared" si="1"/>
        <v>0.90573080982991594</v>
      </c>
      <c r="J19" s="17">
        <f t="shared" si="9"/>
        <v>90230.714736875889</v>
      </c>
      <c r="K19" s="17">
        <f>SUM($J19:J$136)</f>
        <v>3599283.7781327572</v>
      </c>
      <c r="L19" s="19">
        <f t="shared" si="10"/>
        <v>39.889784632968066</v>
      </c>
      <c r="N19" s="6">
        <v>5</v>
      </c>
      <c r="O19" s="6">
        <f t="shared" si="2"/>
        <v>5</v>
      </c>
      <c r="P19" s="20">
        <f t="shared" si="3"/>
        <v>99550</v>
      </c>
      <c r="Q19" s="20">
        <f t="shared" si="4"/>
        <v>99622</v>
      </c>
      <c r="R19" s="5">
        <f t="shared" si="5"/>
        <v>99622</v>
      </c>
      <c r="S19" s="5">
        <f t="shared" si="6"/>
        <v>8982467652.055994</v>
      </c>
      <c r="T19" s="20">
        <f>SUM(S19:$S$136)</f>
        <v>336559458141.80475</v>
      </c>
      <c r="U19" s="6">
        <f t="shared" si="11"/>
        <v>37.468485407210984</v>
      </c>
    </row>
    <row r="20" spans="1:21">
      <c r="A20" s="21">
        <v>6</v>
      </c>
      <c r="B20" s="14">
        <f>Absterbeordnung!B14</f>
        <v>99539</v>
      </c>
      <c r="C20" s="15">
        <f t="shared" si="0"/>
        <v>0.88797138218619198</v>
      </c>
      <c r="D20" s="14">
        <f t="shared" si="7"/>
        <v>88387.783411431359</v>
      </c>
      <c r="E20" s="14">
        <f>SUM(D20:$D$136)</f>
        <v>3392926.1176502323</v>
      </c>
      <c r="F20" s="16">
        <f t="shared" si="8"/>
        <v>38.386822100252132</v>
      </c>
      <c r="G20" s="5"/>
      <c r="H20" s="17">
        <f>Absterbeordnung!C14</f>
        <v>99612</v>
      </c>
      <c r="I20" s="18">
        <f t="shared" si="1"/>
        <v>0.88797138218619198</v>
      </c>
      <c r="J20" s="17">
        <f t="shared" si="9"/>
        <v>88452.605322330957</v>
      </c>
      <c r="K20" s="17">
        <f>SUM($J20:J$136)</f>
        <v>3509053.0633958811</v>
      </c>
      <c r="L20" s="19">
        <f t="shared" si="10"/>
        <v>39.67156253463093</v>
      </c>
      <c r="N20" s="6">
        <v>6</v>
      </c>
      <c r="O20" s="6">
        <f t="shared" si="2"/>
        <v>6</v>
      </c>
      <c r="P20" s="20">
        <f t="shared" si="3"/>
        <v>99539</v>
      </c>
      <c r="Q20" s="20">
        <f t="shared" si="4"/>
        <v>99612</v>
      </c>
      <c r="R20" s="5">
        <f t="shared" si="5"/>
        <v>99612</v>
      </c>
      <c r="S20" s="5">
        <f t="shared" si="6"/>
        <v>8804483881.1795006</v>
      </c>
      <c r="T20" s="20">
        <f>SUM(S20:$S$136)</f>
        <v>327576990489.74872</v>
      </c>
      <c r="U20" s="6">
        <f t="shared" si="11"/>
        <v>37.205700516980741</v>
      </c>
    </row>
    <row r="21" spans="1:21">
      <c r="A21" s="21">
        <v>7</v>
      </c>
      <c r="B21" s="14">
        <f>Absterbeordnung!B15</f>
        <v>99530</v>
      </c>
      <c r="C21" s="15">
        <f t="shared" si="0"/>
        <v>0.87056017861391388</v>
      </c>
      <c r="D21" s="14">
        <f t="shared" si="7"/>
        <v>86646.854577442849</v>
      </c>
      <c r="E21" s="14">
        <f>SUM(D21:$D$136)</f>
        <v>3304538.3342388007</v>
      </c>
      <c r="F21" s="16">
        <f t="shared" si="8"/>
        <v>38.138006859617562</v>
      </c>
      <c r="G21" s="5"/>
      <c r="H21" s="17">
        <f>Absterbeordnung!C15</f>
        <v>99604</v>
      </c>
      <c r="I21" s="18">
        <f t="shared" si="1"/>
        <v>0.87056017861391388</v>
      </c>
      <c r="J21" s="17">
        <f t="shared" si="9"/>
        <v>86711.276030660272</v>
      </c>
      <c r="K21" s="17">
        <f>SUM($J21:J$136)</f>
        <v>3420600.4580735499</v>
      </c>
      <c r="L21" s="19">
        <f t="shared" si="10"/>
        <v>39.448161930681984</v>
      </c>
      <c r="N21" s="6">
        <v>7</v>
      </c>
      <c r="O21" s="6">
        <f t="shared" si="2"/>
        <v>7</v>
      </c>
      <c r="P21" s="20">
        <f t="shared" si="3"/>
        <v>99530</v>
      </c>
      <c r="Q21" s="20">
        <f t="shared" si="4"/>
        <v>99604</v>
      </c>
      <c r="R21" s="5">
        <f t="shared" si="5"/>
        <v>99604</v>
      </c>
      <c r="S21" s="5">
        <f t="shared" si="6"/>
        <v>8630373303.3316174</v>
      </c>
      <c r="T21" s="20">
        <f>SUM(S21:$S$136)</f>
        <v>318772506608.56921</v>
      </c>
      <c r="U21" s="6">
        <f t="shared" si="11"/>
        <v>36.936120304959715</v>
      </c>
    </row>
    <row r="22" spans="1:21">
      <c r="A22" s="21">
        <v>8</v>
      </c>
      <c r="B22" s="14">
        <f>Absterbeordnung!B16</f>
        <v>99520</v>
      </c>
      <c r="C22" s="15">
        <f t="shared" si="0"/>
        <v>0.85349037119011162</v>
      </c>
      <c r="D22" s="14">
        <f t="shared" si="7"/>
        <v>84939.361740839915</v>
      </c>
      <c r="E22" s="14">
        <f>SUM(D22:$D$136)</f>
        <v>3217891.4796613581</v>
      </c>
      <c r="F22" s="16">
        <f t="shared" si="8"/>
        <v>37.884573343975994</v>
      </c>
      <c r="G22" s="5"/>
      <c r="H22" s="17">
        <f>Absterbeordnung!C16</f>
        <v>99596</v>
      </c>
      <c r="I22" s="18">
        <f t="shared" si="1"/>
        <v>0.85349037119011162</v>
      </c>
      <c r="J22" s="17">
        <f t="shared" si="9"/>
        <v>85004.227009050359</v>
      </c>
      <c r="K22" s="17">
        <f>SUM($J22:J$136)</f>
        <v>3333889.1820428893</v>
      </c>
      <c r="L22" s="19">
        <f t="shared" si="10"/>
        <v>39.220275265698632</v>
      </c>
      <c r="N22" s="6">
        <v>8</v>
      </c>
      <c r="O22" s="6">
        <f t="shared" si="2"/>
        <v>8</v>
      </c>
      <c r="P22" s="20">
        <f t="shared" si="3"/>
        <v>99520</v>
      </c>
      <c r="Q22" s="20">
        <f t="shared" si="4"/>
        <v>99596</v>
      </c>
      <c r="R22" s="5">
        <f t="shared" si="5"/>
        <v>99596</v>
      </c>
      <c r="S22" s="5">
        <f t="shared" si="6"/>
        <v>8459620671.9406919</v>
      </c>
      <c r="T22" s="20">
        <f>SUM(S22:$S$136)</f>
        <v>310142133305.23755</v>
      </c>
      <c r="U22" s="6">
        <f t="shared" si="11"/>
        <v>36.661470452680348</v>
      </c>
    </row>
    <row r="23" spans="1:21">
      <c r="A23" s="21">
        <v>9</v>
      </c>
      <c r="B23" s="14">
        <f>Absterbeordnung!B17</f>
        <v>99511</v>
      </c>
      <c r="C23" s="15">
        <f t="shared" si="0"/>
        <v>0.83675526587265847</v>
      </c>
      <c r="D23" s="14">
        <f t="shared" si="7"/>
        <v>83266.353262254124</v>
      </c>
      <c r="E23" s="14">
        <f>SUM(D23:$D$136)</f>
        <v>3132952.1179205179</v>
      </c>
      <c r="F23" s="16">
        <f t="shared" si="8"/>
        <v>37.625667453611563</v>
      </c>
      <c r="G23" s="5"/>
      <c r="H23" s="17">
        <f>Absterbeordnung!C17</f>
        <v>99589</v>
      </c>
      <c r="I23" s="18">
        <f t="shared" si="1"/>
        <v>0.83675526587265847</v>
      </c>
      <c r="J23" s="17">
        <f t="shared" si="9"/>
        <v>83331.620172992189</v>
      </c>
      <c r="K23" s="17">
        <f>SUM($J23:J$136)</f>
        <v>3248884.9550338392</v>
      </c>
      <c r="L23" s="19">
        <f t="shared" si="10"/>
        <v>38.987420960846791</v>
      </c>
      <c r="N23" s="6">
        <v>9</v>
      </c>
      <c r="O23" s="6">
        <f t="shared" si="2"/>
        <v>9</v>
      </c>
      <c r="P23" s="20">
        <f t="shared" si="3"/>
        <v>99511</v>
      </c>
      <c r="Q23" s="20">
        <f t="shared" si="4"/>
        <v>99589</v>
      </c>
      <c r="R23" s="5">
        <f t="shared" si="5"/>
        <v>99589</v>
      </c>
      <c r="S23" s="5">
        <f t="shared" si="6"/>
        <v>8292412855.0346251</v>
      </c>
      <c r="T23" s="20">
        <f>SUM(S23:$S$136)</f>
        <v>301682512633.29681</v>
      </c>
      <c r="U23" s="6">
        <f t="shared" si="11"/>
        <v>36.380546640310413</v>
      </c>
    </row>
    <row r="24" spans="1:21">
      <c r="A24" s="21">
        <v>10</v>
      </c>
      <c r="B24" s="14">
        <f>Absterbeordnung!B18</f>
        <v>99502</v>
      </c>
      <c r="C24" s="15">
        <f t="shared" si="0"/>
        <v>0.82034829987515534</v>
      </c>
      <c r="D24" s="14">
        <f t="shared" si="7"/>
        <v>81626.296534177702</v>
      </c>
      <c r="E24" s="14">
        <f>SUM(D24:$D$136)</f>
        <v>3049685.7646582639</v>
      </c>
      <c r="F24" s="16">
        <f t="shared" si="8"/>
        <v>37.361559866694819</v>
      </c>
      <c r="G24" s="5"/>
      <c r="H24" s="17">
        <f>Absterbeordnung!C18</f>
        <v>99582</v>
      </c>
      <c r="I24" s="18">
        <f t="shared" si="1"/>
        <v>0.82034829987515534</v>
      </c>
      <c r="J24" s="17">
        <f t="shared" si="9"/>
        <v>81691.924398167714</v>
      </c>
      <c r="K24" s="17">
        <f>SUM($J24:J$136)</f>
        <v>3165553.3348608469</v>
      </c>
      <c r="L24" s="19">
        <f t="shared" si="10"/>
        <v>38.749893066931442</v>
      </c>
      <c r="N24" s="6">
        <v>10</v>
      </c>
      <c r="O24" s="6">
        <f t="shared" si="2"/>
        <v>10</v>
      </c>
      <c r="P24" s="20">
        <f t="shared" si="3"/>
        <v>99502</v>
      </c>
      <c r="Q24" s="20">
        <f t="shared" si="4"/>
        <v>99582</v>
      </c>
      <c r="R24" s="5">
        <f t="shared" si="5"/>
        <v>99582</v>
      </c>
      <c r="S24" s="5">
        <f t="shared" si="6"/>
        <v>8128509861.4664841</v>
      </c>
      <c r="T24" s="20">
        <f>SUM(S24:$S$136)</f>
        <v>293390099778.26221</v>
      </c>
      <c r="U24" s="6">
        <f t="shared" si="11"/>
        <v>36.093958767164615</v>
      </c>
    </row>
    <row r="25" spans="1:21">
      <c r="A25" s="21">
        <v>11</v>
      </c>
      <c r="B25" s="14">
        <f>Absterbeordnung!B19</f>
        <v>99493</v>
      </c>
      <c r="C25" s="15">
        <f t="shared" si="0"/>
        <v>0.80426303909328967</v>
      </c>
      <c r="D25" s="14">
        <f t="shared" si="7"/>
        <v>80018.542548508674</v>
      </c>
      <c r="E25" s="14">
        <f>SUM(D25:$D$136)</f>
        <v>2968059.468124086</v>
      </c>
      <c r="F25" s="16">
        <f t="shared" si="8"/>
        <v>37.092146065079795</v>
      </c>
      <c r="G25" s="5"/>
      <c r="H25" s="17">
        <f>Absterbeordnung!C19</f>
        <v>99574</v>
      </c>
      <c r="I25" s="18">
        <f t="shared" si="1"/>
        <v>0.80426303909328967</v>
      </c>
      <c r="J25" s="17">
        <f t="shared" si="9"/>
        <v>80083.687854675227</v>
      </c>
      <c r="K25" s="17">
        <f>SUM($J25:J$136)</f>
        <v>3083861.4104626784</v>
      </c>
      <c r="L25" s="19">
        <f t="shared" si="10"/>
        <v>38.507984498152013</v>
      </c>
      <c r="N25" s="6">
        <v>11</v>
      </c>
      <c r="O25" s="6">
        <f t="shared" si="2"/>
        <v>11</v>
      </c>
      <c r="P25" s="20">
        <f t="shared" si="3"/>
        <v>99493</v>
      </c>
      <c r="Q25" s="20">
        <f t="shared" si="4"/>
        <v>99574</v>
      </c>
      <c r="R25" s="5">
        <f t="shared" si="5"/>
        <v>99574</v>
      </c>
      <c r="S25" s="5">
        <f t="shared" si="6"/>
        <v>7967766355.7252026</v>
      </c>
      <c r="T25" s="20">
        <f>SUM(S25:$S$136)</f>
        <v>285261589916.79572</v>
      </c>
      <c r="U25" s="6">
        <f t="shared" si="11"/>
        <v>35.801952163396749</v>
      </c>
    </row>
    <row r="26" spans="1:21">
      <c r="A26" s="21">
        <v>12</v>
      </c>
      <c r="B26" s="14">
        <f>Absterbeordnung!B20</f>
        <v>99483</v>
      </c>
      <c r="C26" s="15">
        <f t="shared" si="0"/>
        <v>0.78849317558165644</v>
      </c>
      <c r="D26" s="14">
        <f t="shared" si="7"/>
        <v>78441.666586389925</v>
      </c>
      <c r="E26" s="14">
        <f>SUM(D26:$D$136)</f>
        <v>2888040.9255755767</v>
      </c>
      <c r="F26" s="16">
        <f t="shared" si="8"/>
        <v>36.817689517023446</v>
      </c>
      <c r="G26" s="5"/>
      <c r="H26" s="17">
        <f>Absterbeordnung!C20</f>
        <v>99567</v>
      </c>
      <c r="I26" s="18">
        <f t="shared" si="1"/>
        <v>0.78849317558165644</v>
      </c>
      <c r="J26" s="17">
        <f t="shared" si="9"/>
        <v>78507.900013138787</v>
      </c>
      <c r="K26" s="17">
        <f>SUM($J26:J$136)</f>
        <v>3003777.7226080033</v>
      </c>
      <c r="L26" s="19">
        <f t="shared" si="10"/>
        <v>38.260833904680958</v>
      </c>
      <c r="N26" s="6">
        <v>12</v>
      </c>
      <c r="O26" s="6">
        <f t="shared" si="2"/>
        <v>12</v>
      </c>
      <c r="P26" s="20">
        <f t="shared" si="3"/>
        <v>99483</v>
      </c>
      <c r="Q26" s="20">
        <f t="shared" si="4"/>
        <v>99567</v>
      </c>
      <c r="R26" s="5">
        <f t="shared" si="5"/>
        <v>99567</v>
      </c>
      <c r="S26" s="5">
        <f t="shared" si="6"/>
        <v>7810201417.0070858</v>
      </c>
      <c r="T26" s="20">
        <f>SUM(S26:$S$136)</f>
        <v>277293823561.07062</v>
      </c>
      <c r="U26" s="6">
        <f t="shared" si="11"/>
        <v>35.50405537010225</v>
      </c>
    </row>
    <row r="27" spans="1:21">
      <c r="A27" s="21">
        <v>13</v>
      </c>
      <c r="B27" s="14">
        <f>Absterbeordnung!B21</f>
        <v>99473</v>
      </c>
      <c r="C27" s="15">
        <f t="shared" si="0"/>
        <v>0.77303252508005538</v>
      </c>
      <c r="D27" s="14">
        <f t="shared" si="7"/>
        <v>76895.864367288348</v>
      </c>
      <c r="E27" s="14">
        <f>SUM(D27:$D$136)</f>
        <v>2809599.258989187</v>
      </c>
      <c r="F27" s="16">
        <f t="shared" si="8"/>
        <v>36.53771606713866</v>
      </c>
      <c r="G27" s="5"/>
      <c r="H27" s="17">
        <f>Absterbeordnung!C21</f>
        <v>99559</v>
      </c>
      <c r="I27" s="18">
        <f t="shared" si="1"/>
        <v>0.77303252508005538</v>
      </c>
      <c r="J27" s="17">
        <f t="shared" si="9"/>
        <v>76962.345164445229</v>
      </c>
      <c r="K27" s="17">
        <f>SUM($J27:J$136)</f>
        <v>2925269.8225948648</v>
      </c>
      <c r="L27" s="19">
        <f t="shared" si="10"/>
        <v>38.009104534749412</v>
      </c>
      <c r="N27" s="6">
        <v>13</v>
      </c>
      <c r="O27" s="6">
        <f t="shared" si="2"/>
        <v>13</v>
      </c>
      <c r="P27" s="20">
        <f t="shared" si="3"/>
        <v>99473</v>
      </c>
      <c r="Q27" s="20">
        <f t="shared" si="4"/>
        <v>99559</v>
      </c>
      <c r="R27" s="5">
        <f t="shared" si="5"/>
        <v>99559</v>
      </c>
      <c r="S27" s="5">
        <f t="shared" si="6"/>
        <v>7655675360.542861</v>
      </c>
      <c r="T27" s="20">
        <f>SUM(S27:$S$136)</f>
        <v>269483622144.06348</v>
      </c>
      <c r="U27" s="6">
        <f t="shared" si="11"/>
        <v>35.200502823431442</v>
      </c>
    </row>
    <row r="28" spans="1:21">
      <c r="A28" s="21">
        <v>14</v>
      </c>
      <c r="B28" s="14">
        <f>Absterbeordnung!B22</f>
        <v>99461</v>
      </c>
      <c r="C28" s="15">
        <f t="shared" si="0"/>
        <v>0.75787502458828948</v>
      </c>
      <c r="D28" s="14">
        <f t="shared" si="7"/>
        <v>75379.007820575862</v>
      </c>
      <c r="E28" s="14">
        <f>SUM(D28:$D$136)</f>
        <v>2732703.3946218984</v>
      </c>
      <c r="F28" s="16">
        <f t="shared" si="8"/>
        <v>36.252843777494839</v>
      </c>
      <c r="G28" s="5"/>
      <c r="H28" s="17">
        <f>Absterbeordnung!C22</f>
        <v>99551</v>
      </c>
      <c r="I28" s="18">
        <f t="shared" si="1"/>
        <v>0.75787502458828948</v>
      </c>
      <c r="J28" s="17">
        <f t="shared" si="9"/>
        <v>75447.216572788806</v>
      </c>
      <c r="K28" s="17">
        <f>SUM($J28:J$136)</f>
        <v>2848307.4774304191</v>
      </c>
      <c r="L28" s="19">
        <f t="shared" si="10"/>
        <v>37.752320189075135</v>
      </c>
      <c r="N28" s="6">
        <v>14</v>
      </c>
      <c r="O28" s="6">
        <f t="shared" si="2"/>
        <v>14</v>
      </c>
      <c r="P28" s="20">
        <f t="shared" si="3"/>
        <v>99461</v>
      </c>
      <c r="Q28" s="20">
        <f t="shared" si="4"/>
        <v>99551</v>
      </c>
      <c r="R28" s="5">
        <f t="shared" si="5"/>
        <v>99551</v>
      </c>
      <c r="S28" s="5">
        <f t="shared" si="6"/>
        <v>7504055607.5461473</v>
      </c>
      <c r="T28" s="20">
        <f>SUM(S28:$S$136)</f>
        <v>261827946783.52057</v>
      </c>
      <c r="U28" s="6">
        <f t="shared" si="11"/>
        <v>34.891525393311845</v>
      </c>
    </row>
    <row r="29" spans="1:21">
      <c r="A29" s="21">
        <v>15</v>
      </c>
      <c r="B29" s="14">
        <f>Absterbeordnung!B23</f>
        <v>99448</v>
      </c>
      <c r="C29" s="15">
        <f t="shared" si="0"/>
        <v>0.74301472998851925</v>
      </c>
      <c r="D29" s="14">
        <f t="shared" si="7"/>
        <v>73891.328867898264</v>
      </c>
      <c r="E29" s="14">
        <f>SUM(D29:$D$136)</f>
        <v>2657324.3868013229</v>
      </c>
      <c r="F29" s="16">
        <f t="shared" si="8"/>
        <v>35.962601126744453</v>
      </c>
      <c r="G29" s="5"/>
      <c r="H29" s="17">
        <f>Absterbeordnung!C23</f>
        <v>99542</v>
      </c>
      <c r="I29" s="18">
        <f t="shared" si="1"/>
        <v>0.74301472998851925</v>
      </c>
      <c r="J29" s="17">
        <f t="shared" si="9"/>
        <v>73961.172252517179</v>
      </c>
      <c r="K29" s="17">
        <f>SUM($J29:J$136)</f>
        <v>2772860.260857631</v>
      </c>
      <c r="L29" s="19">
        <f t="shared" si="10"/>
        <v>37.490755979239637</v>
      </c>
      <c r="N29" s="6">
        <v>15</v>
      </c>
      <c r="O29" s="6">
        <f t="shared" si="2"/>
        <v>15</v>
      </c>
      <c r="P29" s="20">
        <f t="shared" si="3"/>
        <v>99448</v>
      </c>
      <c r="Q29" s="20">
        <f t="shared" si="4"/>
        <v>99542</v>
      </c>
      <c r="R29" s="5">
        <f t="shared" si="5"/>
        <v>99542</v>
      </c>
      <c r="S29" s="5">
        <f t="shared" si="6"/>
        <v>7355290658.1683292</v>
      </c>
      <c r="T29" s="20">
        <f>SUM(S29:$S$136)</f>
        <v>254323891175.97443</v>
      </c>
      <c r="U29" s="6">
        <f t="shared" si="11"/>
        <v>34.577000827769886</v>
      </c>
    </row>
    <row r="30" spans="1:21">
      <c r="A30" s="21">
        <v>16</v>
      </c>
      <c r="B30" s="14">
        <f>Absterbeordnung!B24</f>
        <v>99430</v>
      </c>
      <c r="C30" s="15">
        <f t="shared" si="0"/>
        <v>0.72844581371423445</v>
      </c>
      <c r="D30" s="14">
        <f t="shared" si="7"/>
        <v>72429.367257606325</v>
      </c>
      <c r="E30" s="14">
        <f>SUM(D30:$D$136)</f>
        <v>2583433.0579334246</v>
      </c>
      <c r="F30" s="16">
        <f t="shared" si="8"/>
        <v>35.668309081660794</v>
      </c>
      <c r="G30" s="5"/>
      <c r="H30" s="17">
        <f>Absterbeordnung!C24</f>
        <v>99530</v>
      </c>
      <c r="I30" s="18">
        <f t="shared" si="1"/>
        <v>0.72844581371423445</v>
      </c>
      <c r="J30" s="17">
        <f t="shared" si="9"/>
        <v>72502.211838977761</v>
      </c>
      <c r="K30" s="17">
        <f>SUM($J30:J$136)</f>
        <v>2698899.0886051138</v>
      </c>
      <c r="L30" s="19">
        <f t="shared" si="10"/>
        <v>37.225058658888585</v>
      </c>
      <c r="N30" s="6">
        <v>16</v>
      </c>
      <c r="O30" s="6">
        <f t="shared" si="2"/>
        <v>16</v>
      </c>
      <c r="P30" s="20">
        <f t="shared" si="3"/>
        <v>99430</v>
      </c>
      <c r="Q30" s="20">
        <f t="shared" si="4"/>
        <v>99530</v>
      </c>
      <c r="R30" s="5">
        <f t="shared" si="5"/>
        <v>99530</v>
      </c>
      <c r="S30" s="5">
        <f t="shared" si="6"/>
        <v>7208894923.1495581</v>
      </c>
      <c r="T30" s="20">
        <f>SUM(S30:$S$136)</f>
        <v>246968600517.80609</v>
      </c>
      <c r="U30" s="6">
        <f t="shared" si="11"/>
        <v>34.25887090193649</v>
      </c>
    </row>
    <row r="31" spans="1:21">
      <c r="A31" s="21">
        <v>17</v>
      </c>
      <c r="B31" s="14">
        <f>Absterbeordnung!B25</f>
        <v>99406</v>
      </c>
      <c r="C31" s="15">
        <f t="shared" si="0"/>
        <v>0.7141625624649357</v>
      </c>
      <c r="D31" s="14">
        <f t="shared" si="7"/>
        <v>70992.043684389399</v>
      </c>
      <c r="E31" s="14">
        <f>SUM(D31:$D$136)</f>
        <v>2511003.6906758179</v>
      </c>
      <c r="F31" s="16">
        <f t="shared" si="8"/>
        <v>35.370212778195707</v>
      </c>
      <c r="G31" s="5"/>
      <c r="H31" s="17">
        <f>Absterbeordnung!C25</f>
        <v>99517</v>
      </c>
      <c r="I31" s="18">
        <f t="shared" si="1"/>
        <v>0.7141625624649357</v>
      </c>
      <c r="J31" s="17">
        <f t="shared" si="9"/>
        <v>71071.315728823</v>
      </c>
      <c r="K31" s="17">
        <f>SUM($J31:J$136)</f>
        <v>2626396.8767661364</v>
      </c>
      <c r="L31" s="19">
        <f t="shared" si="10"/>
        <v>36.954386588076069</v>
      </c>
      <c r="N31" s="6">
        <v>17</v>
      </c>
      <c r="O31" s="6">
        <f t="shared" si="2"/>
        <v>17</v>
      </c>
      <c r="P31" s="20">
        <f t="shared" si="3"/>
        <v>99406</v>
      </c>
      <c r="Q31" s="20">
        <f t="shared" si="4"/>
        <v>99517</v>
      </c>
      <c r="R31" s="5">
        <f t="shared" si="5"/>
        <v>99517</v>
      </c>
      <c r="S31" s="5">
        <f t="shared" si="6"/>
        <v>7064915211.3393793</v>
      </c>
      <c r="T31" s="20">
        <f>SUM(S31:$S$136)</f>
        <v>239759705594.65656</v>
      </c>
      <c r="U31" s="6">
        <f t="shared" si="11"/>
        <v>33.936671343179853</v>
      </c>
    </row>
    <row r="32" spans="1:21">
      <c r="A32" s="21">
        <v>18</v>
      </c>
      <c r="B32" s="14">
        <f>Absterbeordnung!B26</f>
        <v>99370</v>
      </c>
      <c r="C32" s="15">
        <f t="shared" si="0"/>
        <v>0.7001593749656233</v>
      </c>
      <c r="D32" s="14">
        <f t="shared" si="7"/>
        <v>69574.837090333982</v>
      </c>
      <c r="E32" s="14">
        <f>SUM(D32:$D$136)</f>
        <v>2440011.6469914285</v>
      </c>
      <c r="F32" s="16">
        <f t="shared" si="8"/>
        <v>35.070317790660248</v>
      </c>
      <c r="G32" s="5"/>
      <c r="H32" s="17">
        <f>Absterbeordnung!C26</f>
        <v>99499</v>
      </c>
      <c r="I32" s="18">
        <f t="shared" si="1"/>
        <v>0.7001593749656233</v>
      </c>
      <c r="J32" s="17">
        <f t="shared" si="9"/>
        <v>69665.157649704546</v>
      </c>
      <c r="K32" s="17">
        <f>SUM($J32:J$136)</f>
        <v>2555325.5610373137</v>
      </c>
      <c r="L32" s="19">
        <f t="shared" si="10"/>
        <v>36.680108783880016</v>
      </c>
      <c r="N32" s="6">
        <v>18</v>
      </c>
      <c r="O32" s="6">
        <f t="shared" si="2"/>
        <v>18</v>
      </c>
      <c r="P32" s="20">
        <f t="shared" si="3"/>
        <v>99370</v>
      </c>
      <c r="Q32" s="20">
        <f t="shared" si="4"/>
        <v>99499</v>
      </c>
      <c r="R32" s="5">
        <f t="shared" si="5"/>
        <v>99499</v>
      </c>
      <c r="S32" s="5">
        <f t="shared" si="6"/>
        <v>6922626715.6511412</v>
      </c>
      <c r="T32" s="20">
        <f>SUM(S32:$S$136)</f>
        <v>232694790383.3172</v>
      </c>
      <c r="U32" s="6">
        <f t="shared" si="11"/>
        <v>33.613655616765399</v>
      </c>
    </row>
    <row r="33" spans="1:21">
      <c r="A33" s="21">
        <v>19</v>
      </c>
      <c r="B33" s="14">
        <f>Absterbeordnung!B27</f>
        <v>99326</v>
      </c>
      <c r="C33" s="15">
        <f t="shared" si="0"/>
        <v>0.68643075977021895</v>
      </c>
      <c r="D33" s="14">
        <f t="shared" si="7"/>
        <v>68180.421644936767</v>
      </c>
      <c r="E33" s="14">
        <f>SUM(D33:$D$136)</f>
        <v>2370436.8099010941</v>
      </c>
      <c r="F33" s="16">
        <f t="shared" si="8"/>
        <v>34.767118664147013</v>
      </c>
      <c r="G33" s="5"/>
      <c r="H33" s="17">
        <f>Absterbeordnung!C27</f>
        <v>99479</v>
      </c>
      <c r="I33" s="18">
        <f t="shared" si="1"/>
        <v>0.68643075977021895</v>
      </c>
      <c r="J33" s="17">
        <f t="shared" si="9"/>
        <v>68285.445551181605</v>
      </c>
      <c r="K33" s="17">
        <f>SUM($J33:J$136)</f>
        <v>2485660.4033876094</v>
      </c>
      <c r="L33" s="19">
        <f t="shared" si="10"/>
        <v>36.401027822606011</v>
      </c>
      <c r="N33" s="6">
        <v>19</v>
      </c>
      <c r="O33" s="6">
        <f t="shared" si="2"/>
        <v>19</v>
      </c>
      <c r="P33" s="20">
        <f t="shared" si="3"/>
        <v>99326</v>
      </c>
      <c r="Q33" s="20">
        <f t="shared" si="4"/>
        <v>99479</v>
      </c>
      <c r="R33" s="5">
        <f t="shared" si="5"/>
        <v>99479</v>
      </c>
      <c r="S33" s="5">
        <f t="shared" si="6"/>
        <v>6782520164.8166647</v>
      </c>
      <c r="T33" s="20">
        <f>SUM(S33:$S$136)</f>
        <v>225772163667.66605</v>
      </c>
      <c r="U33" s="6">
        <f t="shared" si="11"/>
        <v>33.28735605370202</v>
      </c>
    </row>
    <row r="34" spans="1:21">
      <c r="A34" s="21">
        <v>20</v>
      </c>
      <c r="B34" s="14">
        <f>Absterbeordnung!B28</f>
        <v>99275</v>
      </c>
      <c r="C34" s="15">
        <f t="shared" si="0"/>
        <v>0.67297133310805779</v>
      </c>
      <c r="D34" s="14">
        <f t="shared" si="7"/>
        <v>66809.229094302442</v>
      </c>
      <c r="E34" s="14">
        <f>SUM(D34:$D$136)</f>
        <v>2302256.3882561568</v>
      </c>
      <c r="F34" s="16">
        <f t="shared" si="8"/>
        <v>34.460154973596239</v>
      </c>
      <c r="G34" s="5"/>
      <c r="H34" s="17">
        <f>Absterbeordnung!C28</f>
        <v>99458</v>
      </c>
      <c r="I34" s="18">
        <f t="shared" si="1"/>
        <v>0.67297133310805779</v>
      </c>
      <c r="J34" s="17">
        <f t="shared" si="9"/>
        <v>66932.382848261215</v>
      </c>
      <c r="K34" s="17">
        <f>SUM($J34:J$136)</f>
        <v>2417374.9578364277</v>
      </c>
      <c r="L34" s="19">
        <f t="shared" si="10"/>
        <v>36.116672602508828</v>
      </c>
      <c r="N34" s="6">
        <v>20</v>
      </c>
      <c r="O34" s="6">
        <f t="shared" si="2"/>
        <v>20</v>
      </c>
      <c r="P34" s="20">
        <f t="shared" si="3"/>
        <v>99275</v>
      </c>
      <c r="Q34" s="20">
        <f t="shared" si="4"/>
        <v>99458</v>
      </c>
      <c r="R34" s="5">
        <f t="shared" si="5"/>
        <v>99458</v>
      </c>
      <c r="S34" s="5">
        <f t="shared" si="6"/>
        <v>6644712307.2611322</v>
      </c>
      <c r="T34" s="20">
        <f>SUM(S34:$S$136)</f>
        <v>218989643502.8494</v>
      </c>
      <c r="U34" s="6">
        <f t="shared" si="11"/>
        <v>32.956978929478169</v>
      </c>
    </row>
    <row r="35" spans="1:21">
      <c r="A35" s="21">
        <v>21</v>
      </c>
      <c r="B35" s="14">
        <f>Absterbeordnung!B29</f>
        <v>99221</v>
      </c>
      <c r="C35" s="15">
        <f t="shared" si="0"/>
        <v>0.65977581677260566</v>
      </c>
      <c r="D35" s="14">
        <f t="shared" si="7"/>
        <v>65463.616315994703</v>
      </c>
      <c r="E35" s="14">
        <f>SUM(D35:$D$136)</f>
        <v>2235447.1591618541</v>
      </c>
      <c r="F35" s="16">
        <f t="shared" si="8"/>
        <v>34.147932622165087</v>
      </c>
      <c r="G35" s="5"/>
      <c r="H35" s="17">
        <f>Absterbeordnung!C29</f>
        <v>99436</v>
      </c>
      <c r="I35" s="18">
        <f t="shared" si="1"/>
        <v>0.65977581677260566</v>
      </c>
      <c r="J35" s="17">
        <f t="shared" si="9"/>
        <v>65605.468116600823</v>
      </c>
      <c r="K35" s="17">
        <f>SUM($J35:J$136)</f>
        <v>2350442.5749881663</v>
      </c>
      <c r="L35" s="19">
        <f t="shared" si="10"/>
        <v>35.826930932200909</v>
      </c>
      <c r="N35" s="6">
        <v>21</v>
      </c>
      <c r="O35" s="6">
        <f t="shared" si="2"/>
        <v>21</v>
      </c>
      <c r="P35" s="20">
        <f t="shared" si="3"/>
        <v>99221</v>
      </c>
      <c r="Q35" s="20">
        <f t="shared" si="4"/>
        <v>99436</v>
      </c>
      <c r="R35" s="5">
        <f t="shared" si="5"/>
        <v>99436</v>
      </c>
      <c r="S35" s="5">
        <f t="shared" si="6"/>
        <v>6509440151.9972496</v>
      </c>
      <c r="T35" s="20">
        <f>SUM(S35:$S$136)</f>
        <v>212344931195.58829</v>
      </c>
      <c r="U35" s="6">
        <f t="shared" si="11"/>
        <v>32.621074353135555</v>
      </c>
    </row>
    <row r="36" spans="1:21">
      <c r="A36" s="21">
        <v>22</v>
      </c>
      <c r="B36" s="14">
        <f>Absterbeordnung!B30</f>
        <v>99165</v>
      </c>
      <c r="C36" s="15">
        <f t="shared" si="0"/>
        <v>0.64683903605157411</v>
      </c>
      <c r="D36" s="14">
        <f t="shared" si="7"/>
        <v>64143.793010054345</v>
      </c>
      <c r="E36" s="14">
        <f>SUM(D36:$D$136)</f>
        <v>2169983.5428458601</v>
      </c>
      <c r="F36" s="16">
        <f t="shared" si="8"/>
        <v>33.829984804698434</v>
      </c>
      <c r="G36" s="5"/>
      <c r="H36" s="17">
        <f>Absterbeordnung!C30</f>
        <v>99414</v>
      </c>
      <c r="I36" s="18">
        <f t="shared" si="1"/>
        <v>0.64683903605157411</v>
      </c>
      <c r="J36" s="17">
        <f t="shared" si="9"/>
        <v>64304.85593003119</v>
      </c>
      <c r="K36" s="17">
        <f>SUM($J36:J$136)</f>
        <v>2284837.1068715658</v>
      </c>
      <c r="L36" s="19">
        <f t="shared" si="10"/>
        <v>35.531330780954562</v>
      </c>
      <c r="N36" s="6">
        <v>22</v>
      </c>
      <c r="O36" s="6">
        <f t="shared" si="2"/>
        <v>22</v>
      </c>
      <c r="P36" s="20">
        <f t="shared" si="3"/>
        <v>99165</v>
      </c>
      <c r="Q36" s="20">
        <f t="shared" si="4"/>
        <v>99414</v>
      </c>
      <c r="R36" s="5">
        <f t="shared" si="5"/>
        <v>99414</v>
      </c>
      <c r="S36" s="5">
        <f t="shared" si="6"/>
        <v>6376791038.3015432</v>
      </c>
      <c r="T36" s="20">
        <f>SUM(S36:$S$136)</f>
        <v>205835491043.59106</v>
      </c>
      <c r="U36" s="6">
        <f t="shared" si="11"/>
        <v>32.27885151124778</v>
      </c>
    </row>
    <row r="37" spans="1:21">
      <c r="A37" s="21">
        <v>23</v>
      </c>
      <c r="B37" s="14">
        <f>Absterbeordnung!B31</f>
        <v>99110</v>
      </c>
      <c r="C37" s="15">
        <f t="shared" si="0"/>
        <v>0.63415591769762181</v>
      </c>
      <c r="D37" s="14">
        <f t="shared" si="7"/>
        <v>62851.1930030113</v>
      </c>
      <c r="E37" s="14">
        <f>SUM(D37:$D$136)</f>
        <v>2105839.749835806</v>
      </c>
      <c r="F37" s="16">
        <f t="shared" si="8"/>
        <v>33.505167511059206</v>
      </c>
      <c r="G37" s="5"/>
      <c r="H37" s="17">
        <f>Absterbeordnung!C31</f>
        <v>99393</v>
      </c>
      <c r="I37" s="18">
        <f t="shared" si="1"/>
        <v>0.63415591769762181</v>
      </c>
      <c r="J37" s="17">
        <f t="shared" si="9"/>
        <v>63030.659127719722</v>
      </c>
      <c r="K37" s="17">
        <f>SUM($J37:J$136)</f>
        <v>2220532.250941535</v>
      </c>
      <c r="L37" s="19">
        <f t="shared" si="10"/>
        <v>35.229399179247764</v>
      </c>
      <c r="N37" s="6">
        <v>23</v>
      </c>
      <c r="O37" s="6">
        <f t="shared" si="2"/>
        <v>23</v>
      </c>
      <c r="P37" s="20">
        <f t="shared" si="3"/>
        <v>99110</v>
      </c>
      <c r="Q37" s="20">
        <f t="shared" si="4"/>
        <v>99393</v>
      </c>
      <c r="R37" s="5">
        <f t="shared" si="5"/>
        <v>99393</v>
      </c>
      <c r="S37" s="5">
        <f t="shared" si="6"/>
        <v>6246968626.1483021</v>
      </c>
      <c r="T37" s="20">
        <f>SUM(S37:$S$136)</f>
        <v>199458700005.28949</v>
      </c>
      <c r="U37" s="6">
        <f t="shared" si="11"/>
        <v>31.928878139455279</v>
      </c>
    </row>
    <row r="38" spans="1:21">
      <c r="A38" s="21">
        <v>24</v>
      </c>
      <c r="B38" s="14">
        <f>Absterbeordnung!B32</f>
        <v>99055</v>
      </c>
      <c r="C38" s="15">
        <f t="shared" si="0"/>
        <v>0.62172148793884485</v>
      </c>
      <c r="D38" s="14">
        <f t="shared" si="7"/>
        <v>61584.621987782273</v>
      </c>
      <c r="E38" s="14">
        <f>SUM(D38:$D$136)</f>
        <v>2042988.5568327934</v>
      </c>
      <c r="F38" s="16">
        <f t="shared" si="8"/>
        <v>33.173680228776924</v>
      </c>
      <c r="G38" s="5"/>
      <c r="H38" s="17">
        <f>Absterbeordnung!C32</f>
        <v>99372</v>
      </c>
      <c r="I38" s="18">
        <f t="shared" si="1"/>
        <v>0.62172148793884485</v>
      </c>
      <c r="J38" s="17">
        <f t="shared" si="9"/>
        <v>61781.707699458893</v>
      </c>
      <c r="K38" s="17">
        <f>SUM($J38:J$136)</f>
        <v>2157501.5918138153</v>
      </c>
      <c r="L38" s="19">
        <f t="shared" si="10"/>
        <v>34.921365435690468</v>
      </c>
      <c r="N38" s="6">
        <v>24</v>
      </c>
      <c r="O38" s="6">
        <f t="shared" si="2"/>
        <v>24</v>
      </c>
      <c r="P38" s="20">
        <f t="shared" si="3"/>
        <v>99055</v>
      </c>
      <c r="Q38" s="20">
        <f t="shared" si="4"/>
        <v>99372</v>
      </c>
      <c r="R38" s="5">
        <f t="shared" si="5"/>
        <v>99372</v>
      </c>
      <c r="S38" s="5">
        <f t="shared" si="6"/>
        <v>6119787056.1698999</v>
      </c>
      <c r="T38" s="20">
        <f>SUM(S38:$S$136)</f>
        <v>193211731379.14117</v>
      </c>
      <c r="U38" s="6">
        <f t="shared" si="11"/>
        <v>31.571642870211846</v>
      </c>
    </row>
    <row r="39" spans="1:21">
      <c r="A39" s="21">
        <v>25</v>
      </c>
      <c r="B39" s="14">
        <f>Absterbeordnung!B33</f>
        <v>99000</v>
      </c>
      <c r="C39" s="15">
        <f t="shared" si="0"/>
        <v>0.60953087052827937</v>
      </c>
      <c r="D39" s="14">
        <f t="shared" si="7"/>
        <v>60343.556182299661</v>
      </c>
      <c r="E39" s="14">
        <f>SUM(D39:$D$136)</f>
        <v>1981403.9348450114</v>
      </c>
      <c r="F39" s="16">
        <f t="shared" si="8"/>
        <v>32.835385585482101</v>
      </c>
      <c r="G39" s="5"/>
      <c r="H39" s="17">
        <f>Absterbeordnung!C33</f>
        <v>99351</v>
      </c>
      <c r="I39" s="18">
        <f t="shared" si="1"/>
        <v>0.60953087052827937</v>
      </c>
      <c r="J39" s="17">
        <f t="shared" si="9"/>
        <v>60557.501517855082</v>
      </c>
      <c r="K39" s="17">
        <f>SUM($J39:J$136)</f>
        <v>2095719.8841143562</v>
      </c>
      <c r="L39" s="19">
        <f t="shared" si="10"/>
        <v>34.607106164980131</v>
      </c>
      <c r="N39" s="6">
        <v>25</v>
      </c>
      <c r="O39" s="6">
        <f t="shared" si="2"/>
        <v>25</v>
      </c>
      <c r="P39" s="20">
        <f t="shared" si="3"/>
        <v>99000</v>
      </c>
      <c r="Q39" s="20">
        <f t="shared" si="4"/>
        <v>99351</v>
      </c>
      <c r="R39" s="5">
        <f t="shared" si="5"/>
        <v>99351</v>
      </c>
      <c r="S39" s="5">
        <f t="shared" si="6"/>
        <v>5995192650.2676535</v>
      </c>
      <c r="T39" s="20">
        <f>SUM(S39:$S$136)</f>
        <v>187091944322.97128</v>
      </c>
      <c r="U39" s="6">
        <f t="shared" si="11"/>
        <v>31.206994543306063</v>
      </c>
    </row>
    <row r="40" spans="1:21">
      <c r="A40" s="21">
        <v>26</v>
      </c>
      <c r="B40" s="14">
        <f>Absterbeordnung!B34</f>
        <v>98944</v>
      </c>
      <c r="C40" s="15">
        <f t="shared" si="0"/>
        <v>0.59757928483164635</v>
      </c>
      <c r="D40" s="14">
        <f t="shared" si="7"/>
        <v>59126.884758382417</v>
      </c>
      <c r="E40" s="14">
        <f>SUM(D40:$D$136)</f>
        <v>1921060.3786627117</v>
      </c>
      <c r="F40" s="16">
        <f t="shared" si="8"/>
        <v>32.49047174585607</v>
      </c>
      <c r="G40" s="5"/>
      <c r="H40" s="17">
        <f>Absterbeordnung!C34</f>
        <v>99329</v>
      </c>
      <c r="I40" s="18">
        <f t="shared" si="1"/>
        <v>0.59757928483164635</v>
      </c>
      <c r="J40" s="17">
        <f t="shared" si="9"/>
        <v>59356.952783042601</v>
      </c>
      <c r="K40" s="17">
        <f>SUM($J40:J$136)</f>
        <v>2035162.3825965009</v>
      </c>
      <c r="L40" s="19">
        <f t="shared" si="10"/>
        <v>34.286840667769532</v>
      </c>
      <c r="N40" s="6">
        <v>26</v>
      </c>
      <c r="O40" s="6">
        <f t="shared" si="2"/>
        <v>26</v>
      </c>
      <c r="P40" s="20">
        <f t="shared" si="3"/>
        <v>98944</v>
      </c>
      <c r="Q40" s="20">
        <f t="shared" si="4"/>
        <v>99329</v>
      </c>
      <c r="R40" s="5">
        <f t="shared" si="5"/>
        <v>99329</v>
      </c>
      <c r="S40" s="5">
        <f t="shared" si="6"/>
        <v>5873014336.1653671</v>
      </c>
      <c r="T40" s="20">
        <f>SUM(S40:$S$136)</f>
        <v>181096751672.70364</v>
      </c>
      <c r="U40" s="6">
        <f t="shared" si="11"/>
        <v>30.835400921385471</v>
      </c>
    </row>
    <row r="41" spans="1:21">
      <c r="A41" s="21">
        <v>27</v>
      </c>
      <c r="B41" s="14">
        <f>Absterbeordnung!B35</f>
        <v>98887</v>
      </c>
      <c r="C41" s="15">
        <f t="shared" si="0"/>
        <v>0.58586204395259456</v>
      </c>
      <c r="D41" s="14">
        <f t="shared" si="7"/>
        <v>57934.139940340217</v>
      </c>
      <c r="E41" s="14">
        <f>SUM(D41:$D$136)</f>
        <v>1861933.4939043294</v>
      </c>
      <c r="F41" s="16">
        <f t="shared" si="8"/>
        <v>32.138795808856798</v>
      </c>
      <c r="G41" s="5"/>
      <c r="H41" s="17">
        <f>Absterbeordnung!C35</f>
        <v>99307</v>
      </c>
      <c r="I41" s="18">
        <f t="shared" si="1"/>
        <v>0.58586204395259456</v>
      </c>
      <c r="J41" s="17">
        <f t="shared" si="9"/>
        <v>58180.201998800309</v>
      </c>
      <c r="K41" s="17">
        <f>SUM($J41:J$136)</f>
        <v>1975805.4298134586</v>
      </c>
      <c r="L41" s="19">
        <f t="shared" si="10"/>
        <v>33.960099173498918</v>
      </c>
      <c r="N41" s="6">
        <v>27</v>
      </c>
      <c r="O41" s="6">
        <f t="shared" si="2"/>
        <v>27</v>
      </c>
      <c r="P41" s="20">
        <f t="shared" si="3"/>
        <v>98887</v>
      </c>
      <c r="Q41" s="20">
        <f t="shared" si="4"/>
        <v>99307</v>
      </c>
      <c r="R41" s="5">
        <f t="shared" si="5"/>
        <v>99307</v>
      </c>
      <c r="S41" s="5">
        <f t="shared" si="6"/>
        <v>5753265635.0553656</v>
      </c>
      <c r="T41" s="20">
        <f>SUM(S41:$S$136)</f>
        <v>175223737336.53827</v>
      </c>
      <c r="U41" s="6">
        <f t="shared" si="11"/>
        <v>30.456396149845432</v>
      </c>
    </row>
    <row r="42" spans="1:21">
      <c r="A42" s="21">
        <v>28</v>
      </c>
      <c r="B42" s="14">
        <f>Absterbeordnung!B36</f>
        <v>98828</v>
      </c>
      <c r="C42" s="15">
        <f t="shared" si="0"/>
        <v>0.57437455289470041</v>
      </c>
      <c r="D42" s="14">
        <f t="shared" si="7"/>
        <v>56764.288313477453</v>
      </c>
      <c r="E42" s="14">
        <f>SUM(D42:$D$136)</f>
        <v>1803999.3539639893</v>
      </c>
      <c r="F42" s="16">
        <f t="shared" si="8"/>
        <v>31.780533281796977</v>
      </c>
      <c r="G42" s="5"/>
      <c r="H42" s="17">
        <f>Absterbeordnung!C36</f>
        <v>99283</v>
      </c>
      <c r="I42" s="18">
        <f t="shared" si="1"/>
        <v>0.57437455289470041</v>
      </c>
      <c r="J42" s="17">
        <f t="shared" si="9"/>
        <v>57025.628735044542</v>
      </c>
      <c r="K42" s="17">
        <f>SUM($J42:J$136)</f>
        <v>1917625.2278146583</v>
      </c>
      <c r="L42" s="19">
        <f t="shared" si="10"/>
        <v>33.627428059135113</v>
      </c>
      <c r="N42" s="6">
        <v>28</v>
      </c>
      <c r="O42" s="6">
        <f t="shared" si="2"/>
        <v>28</v>
      </c>
      <c r="P42" s="20">
        <f t="shared" si="3"/>
        <v>98828</v>
      </c>
      <c r="Q42" s="20">
        <f t="shared" si="4"/>
        <v>99283</v>
      </c>
      <c r="R42" s="5">
        <f t="shared" si="5"/>
        <v>99283</v>
      </c>
      <c r="S42" s="5">
        <f t="shared" si="6"/>
        <v>5635728836.6269817</v>
      </c>
      <c r="T42" s="20">
        <f>SUM(S42:$S$136)</f>
        <v>169470471701.48291</v>
      </c>
      <c r="U42" s="6">
        <f t="shared" si="11"/>
        <v>30.070728492130936</v>
      </c>
    </row>
    <row r="43" spans="1:21">
      <c r="A43" s="21">
        <v>29</v>
      </c>
      <c r="B43" s="14">
        <f>Absterbeordnung!B37</f>
        <v>98767</v>
      </c>
      <c r="C43" s="15">
        <f t="shared" si="0"/>
        <v>0.56311230675951029</v>
      </c>
      <c r="D43" s="14">
        <f t="shared" si="7"/>
        <v>55616.913201716554</v>
      </c>
      <c r="E43" s="14">
        <f>SUM(D43:$D$136)</f>
        <v>1747235.0656505118</v>
      </c>
      <c r="F43" s="16">
        <f t="shared" si="8"/>
        <v>31.415534683010513</v>
      </c>
      <c r="G43" s="5"/>
      <c r="H43" s="17">
        <f>Absterbeordnung!C37</f>
        <v>99257</v>
      </c>
      <c r="I43" s="18">
        <f t="shared" si="1"/>
        <v>0.56311230675951029</v>
      </c>
      <c r="J43" s="17">
        <f t="shared" si="9"/>
        <v>55892.838232028713</v>
      </c>
      <c r="K43" s="17">
        <f>SUM($J43:J$136)</f>
        <v>1860599.5990796138</v>
      </c>
      <c r="L43" s="19">
        <f t="shared" si="10"/>
        <v>33.288694185750252</v>
      </c>
      <c r="N43" s="6">
        <v>29</v>
      </c>
      <c r="O43" s="6">
        <f t="shared" si="2"/>
        <v>29</v>
      </c>
      <c r="P43" s="20">
        <f t="shared" si="3"/>
        <v>98767</v>
      </c>
      <c r="Q43" s="20">
        <f t="shared" si="4"/>
        <v>99257</v>
      </c>
      <c r="R43" s="5">
        <f t="shared" si="5"/>
        <v>99257</v>
      </c>
      <c r="S43" s="5">
        <f t="shared" si="6"/>
        <v>5520367953.6627798</v>
      </c>
      <c r="T43" s="20">
        <f>SUM(S43:$S$136)</f>
        <v>163834742864.85593</v>
      </c>
      <c r="U43" s="6">
        <f t="shared" si="11"/>
        <v>29.67822874128365</v>
      </c>
    </row>
    <row r="44" spans="1:21">
      <c r="A44" s="21">
        <v>30</v>
      </c>
      <c r="B44" s="14">
        <f>Absterbeordnung!B38</f>
        <v>98704</v>
      </c>
      <c r="C44" s="15">
        <f t="shared" si="0"/>
        <v>0.55207088897991197</v>
      </c>
      <c r="D44" s="14">
        <f t="shared" si="7"/>
        <v>54491.605025873228</v>
      </c>
      <c r="E44" s="14">
        <f>SUM(D44:$D$136)</f>
        <v>1691618.152448795</v>
      </c>
      <c r="F44" s="16">
        <f t="shared" si="8"/>
        <v>31.043647028667916</v>
      </c>
      <c r="G44" s="5"/>
      <c r="H44" s="17">
        <f>Absterbeordnung!C38</f>
        <v>99230</v>
      </c>
      <c r="I44" s="18">
        <f t="shared" si="1"/>
        <v>0.55207088897991197</v>
      </c>
      <c r="J44" s="17">
        <f t="shared" si="9"/>
        <v>54781.994313476665</v>
      </c>
      <c r="K44" s="17">
        <f>SUM($J44:J$136)</f>
        <v>1804706.760847585</v>
      </c>
      <c r="L44" s="19">
        <f t="shared" si="10"/>
        <v>32.943429377919117</v>
      </c>
      <c r="N44" s="6">
        <v>30</v>
      </c>
      <c r="O44" s="6">
        <f t="shared" si="2"/>
        <v>30</v>
      </c>
      <c r="P44" s="20">
        <f t="shared" si="3"/>
        <v>98704</v>
      </c>
      <c r="Q44" s="20">
        <f t="shared" si="4"/>
        <v>99230</v>
      </c>
      <c r="R44" s="5">
        <f t="shared" si="5"/>
        <v>99230</v>
      </c>
      <c r="S44" s="5">
        <f t="shared" si="6"/>
        <v>5407201966.7174006</v>
      </c>
      <c r="T44" s="20">
        <f>SUM(S44:$S$136)</f>
        <v>158314374911.19315</v>
      </c>
      <c r="U44" s="6">
        <f t="shared" si="11"/>
        <v>29.278428267642923</v>
      </c>
    </row>
    <row r="45" spans="1:21">
      <c r="A45" s="21">
        <v>31</v>
      </c>
      <c r="B45" s="14">
        <f>Absterbeordnung!B39</f>
        <v>98638</v>
      </c>
      <c r="C45" s="15">
        <f t="shared" si="0"/>
        <v>0.54124596958814919</v>
      </c>
      <c r="D45" s="14">
        <f t="shared" si="7"/>
        <v>53387.41994823586</v>
      </c>
      <c r="E45" s="14">
        <f>SUM(D45:$D$136)</f>
        <v>1637126.547422922</v>
      </c>
      <c r="F45" s="16">
        <f t="shared" si="8"/>
        <v>30.665024625843891</v>
      </c>
      <c r="G45" s="5"/>
      <c r="H45" s="17">
        <f>Absterbeordnung!C39</f>
        <v>99202</v>
      </c>
      <c r="I45" s="18">
        <f t="shared" si="1"/>
        <v>0.54124596958814919</v>
      </c>
      <c r="J45" s="17">
        <f t="shared" si="9"/>
        <v>53692.682675083575</v>
      </c>
      <c r="K45" s="17">
        <f>SUM($J45:J$136)</f>
        <v>1749924.7665341084</v>
      </c>
      <c r="L45" s="19">
        <f t="shared" si="10"/>
        <v>32.591494396426796</v>
      </c>
      <c r="N45" s="6">
        <v>31</v>
      </c>
      <c r="O45" s="6">
        <f t="shared" si="2"/>
        <v>31</v>
      </c>
      <c r="P45" s="20">
        <f t="shared" si="3"/>
        <v>98638</v>
      </c>
      <c r="Q45" s="20">
        <f t="shared" si="4"/>
        <v>99202</v>
      </c>
      <c r="R45" s="5">
        <f t="shared" si="5"/>
        <v>99202</v>
      </c>
      <c r="S45" s="5">
        <f t="shared" si="6"/>
        <v>5296138833.7048941</v>
      </c>
      <c r="T45" s="20">
        <f>SUM(S45:$S$136)</f>
        <v>152907172944.47574</v>
      </c>
      <c r="U45" s="6">
        <f t="shared" si="11"/>
        <v>28.871443469602195</v>
      </c>
    </row>
    <row r="46" spans="1:21">
      <c r="A46" s="21">
        <v>32</v>
      </c>
      <c r="B46" s="14">
        <f>Absterbeordnung!B40</f>
        <v>98570</v>
      </c>
      <c r="C46" s="15">
        <f t="shared" si="0"/>
        <v>0.53063330351779314</v>
      </c>
      <c r="D46" s="14">
        <f t="shared" si="7"/>
        <v>52304.524727748867</v>
      </c>
      <c r="E46" s="14">
        <f>SUM(D46:$D$136)</f>
        <v>1583739.1274746861</v>
      </c>
      <c r="F46" s="16">
        <f t="shared" si="8"/>
        <v>30.279199279952021</v>
      </c>
      <c r="G46" s="5"/>
      <c r="H46" s="17">
        <f>Absterbeordnung!C40</f>
        <v>99170</v>
      </c>
      <c r="I46" s="18">
        <f t="shared" si="1"/>
        <v>0.53063330351779314</v>
      </c>
      <c r="J46" s="17">
        <f t="shared" si="9"/>
        <v>52622.904709859547</v>
      </c>
      <c r="K46" s="17">
        <f>SUM($J46:J$136)</f>
        <v>1696232.0838590248</v>
      </c>
      <c r="L46" s="19">
        <f t="shared" si="10"/>
        <v>32.233722049577679</v>
      </c>
      <c r="N46" s="6">
        <v>32</v>
      </c>
      <c r="O46" s="6">
        <f t="shared" si="2"/>
        <v>32</v>
      </c>
      <c r="P46" s="20">
        <f t="shared" si="3"/>
        <v>98570</v>
      </c>
      <c r="Q46" s="20">
        <f t="shared" si="4"/>
        <v>99170</v>
      </c>
      <c r="R46" s="5">
        <f t="shared" si="5"/>
        <v>99170</v>
      </c>
      <c r="S46" s="5">
        <f t="shared" si="6"/>
        <v>5187039717.2508554</v>
      </c>
      <c r="T46" s="20">
        <f>SUM(S46:$S$136)</f>
        <v>147611034110.77084</v>
      </c>
      <c r="U46" s="6">
        <f t="shared" si="11"/>
        <v>28.457664131595482</v>
      </c>
    </row>
    <row r="47" spans="1:21">
      <c r="A47" s="21">
        <v>33</v>
      </c>
      <c r="B47" s="14">
        <f>Absterbeordnung!B41</f>
        <v>98499</v>
      </c>
      <c r="C47" s="15">
        <f t="shared" ref="C47:C78" si="12">1/(((1+($B$5/100))^A47))</f>
        <v>0.52022872893901284</v>
      </c>
      <c r="D47" s="14">
        <f t="shared" si="7"/>
        <v>51242.009571763825</v>
      </c>
      <c r="E47" s="14">
        <f>SUM(D47:$D$136)</f>
        <v>1531434.6027469372</v>
      </c>
      <c r="F47" s="16">
        <f t="shared" si="8"/>
        <v>29.886310383713216</v>
      </c>
      <c r="G47" s="5"/>
      <c r="H47" s="17">
        <f>Absterbeordnung!C41</f>
        <v>99137</v>
      </c>
      <c r="I47" s="18">
        <f t="shared" ref="I47:I78" si="13">1/(((1+($B$5/100))^A47))</f>
        <v>0.52022872893901284</v>
      </c>
      <c r="J47" s="17">
        <f t="shared" si="9"/>
        <v>51573.915500826915</v>
      </c>
      <c r="K47" s="17">
        <f>SUM($J47:J$136)</f>
        <v>1643609.1791491651</v>
      </c>
      <c r="L47" s="19">
        <f t="shared" si="10"/>
        <v>31.869001280750386</v>
      </c>
      <c r="N47" s="6">
        <v>33</v>
      </c>
      <c r="O47" s="6">
        <f t="shared" si="2"/>
        <v>33</v>
      </c>
      <c r="P47" s="20">
        <f t="shared" si="3"/>
        <v>98499</v>
      </c>
      <c r="Q47" s="20">
        <f t="shared" si="4"/>
        <v>99137</v>
      </c>
      <c r="R47" s="5">
        <f t="shared" si="5"/>
        <v>99137</v>
      </c>
      <c r="S47" s="5">
        <f t="shared" ref="S47:S78" si="14">P47*R47*I47</f>
        <v>5079979102.9159508</v>
      </c>
      <c r="T47" s="20">
        <f>SUM(S47:$S$136)</f>
        <v>142423994393.51993</v>
      </c>
      <c r="U47" s="6">
        <f t="shared" si="11"/>
        <v>28.03633469904775</v>
      </c>
    </row>
    <row r="48" spans="1:21">
      <c r="A48" s="21">
        <v>34</v>
      </c>
      <c r="B48" s="14">
        <f>Absterbeordnung!B42</f>
        <v>98425</v>
      </c>
      <c r="C48" s="15">
        <f t="shared" si="12"/>
        <v>0.51002816562648323</v>
      </c>
      <c r="D48" s="14">
        <f t="shared" si="7"/>
        <v>50199.522201786611</v>
      </c>
      <c r="E48" s="14">
        <f>SUM(D48:$D$136)</f>
        <v>1480192.5931751735</v>
      </c>
      <c r="F48" s="16">
        <f t="shared" si="8"/>
        <v>29.48618887696292</v>
      </c>
      <c r="G48" s="5"/>
      <c r="H48" s="17">
        <f>Absterbeordnung!C42</f>
        <v>99100</v>
      </c>
      <c r="I48" s="18">
        <f t="shared" si="13"/>
        <v>0.51002816562648323</v>
      </c>
      <c r="J48" s="17">
        <f t="shared" si="9"/>
        <v>50543.791213584489</v>
      </c>
      <c r="K48" s="17">
        <f>SUM($J48:J$136)</f>
        <v>1592035.2636483382</v>
      </c>
      <c r="L48" s="19">
        <f t="shared" si="10"/>
        <v>31.498137069315291</v>
      </c>
      <c r="N48" s="6">
        <v>34</v>
      </c>
      <c r="O48" s="6">
        <f t="shared" si="2"/>
        <v>34</v>
      </c>
      <c r="P48" s="20">
        <f t="shared" si="3"/>
        <v>98425</v>
      </c>
      <c r="Q48" s="20">
        <f t="shared" si="4"/>
        <v>99100</v>
      </c>
      <c r="R48" s="5">
        <f t="shared" si="5"/>
        <v>99100</v>
      </c>
      <c r="S48" s="5">
        <f t="shared" si="14"/>
        <v>4974772650.197053</v>
      </c>
      <c r="T48" s="20">
        <f>SUM(S48:$S$136)</f>
        <v>137344015290.60399</v>
      </c>
      <c r="U48" s="6">
        <f t="shared" si="11"/>
        <v>27.608098891748096</v>
      </c>
    </row>
    <row r="49" spans="1:21">
      <c r="A49" s="21">
        <v>35</v>
      </c>
      <c r="B49" s="14">
        <f>Absterbeordnung!B43</f>
        <v>98347</v>
      </c>
      <c r="C49" s="15">
        <f t="shared" si="12"/>
        <v>0.50002761335929735</v>
      </c>
      <c r="D49" s="14">
        <f t="shared" si="7"/>
        <v>49176.215691046818</v>
      </c>
      <c r="E49" s="14">
        <f>SUM(D49:$D$136)</f>
        <v>1429993.0709733872</v>
      </c>
      <c r="F49" s="16">
        <f t="shared" si="8"/>
        <v>29.078957192587236</v>
      </c>
      <c r="G49" s="5"/>
      <c r="H49" s="17">
        <f>Absterbeordnung!C43</f>
        <v>99061</v>
      </c>
      <c r="I49" s="18">
        <f t="shared" si="13"/>
        <v>0.50002761335929735</v>
      </c>
      <c r="J49" s="17">
        <f t="shared" si="9"/>
        <v>49533.235406985354</v>
      </c>
      <c r="K49" s="17">
        <f>SUM($J49:J$136)</f>
        <v>1541491.4724347536</v>
      </c>
      <c r="L49" s="19">
        <f t="shared" si="10"/>
        <v>31.120346970457877</v>
      </c>
      <c r="N49" s="6">
        <v>35</v>
      </c>
      <c r="O49" s="6">
        <f t="shared" si="2"/>
        <v>35</v>
      </c>
      <c r="P49" s="20">
        <f t="shared" si="3"/>
        <v>98347</v>
      </c>
      <c r="Q49" s="20">
        <f t="shared" si="4"/>
        <v>99061</v>
      </c>
      <c r="R49" s="5">
        <f t="shared" si="5"/>
        <v>99061</v>
      </c>
      <c r="S49" s="5">
        <f t="shared" si="14"/>
        <v>4871445102.5707884</v>
      </c>
      <c r="T49" s="20">
        <f>SUM(S49:$S$136)</f>
        <v>132369242640.40694</v>
      </c>
      <c r="U49" s="6">
        <f t="shared" si="11"/>
        <v>27.172479593489054</v>
      </c>
    </row>
    <row r="50" spans="1:21">
      <c r="A50" s="21">
        <v>36</v>
      </c>
      <c r="B50" s="14">
        <f>Absterbeordnung!B44</f>
        <v>98264</v>
      </c>
      <c r="C50" s="15">
        <f t="shared" si="12"/>
        <v>0.49022315035225233</v>
      </c>
      <c r="D50" s="14">
        <f t="shared" si="7"/>
        <v>48171.287646213721</v>
      </c>
      <c r="E50" s="14">
        <f>SUM(D50:$D$136)</f>
        <v>1380816.8552823402</v>
      </c>
      <c r="F50" s="16">
        <f t="shared" si="8"/>
        <v>28.66472794797448</v>
      </c>
      <c r="G50" s="5"/>
      <c r="H50" s="17">
        <f>Absterbeordnung!C44</f>
        <v>99018</v>
      </c>
      <c r="I50" s="18">
        <f t="shared" si="13"/>
        <v>0.49022315035225233</v>
      </c>
      <c r="J50" s="17">
        <f t="shared" si="9"/>
        <v>48540.915901579319</v>
      </c>
      <c r="K50" s="17">
        <f>SUM($J50:J$136)</f>
        <v>1491958.2370277683</v>
      </c>
      <c r="L50" s="19">
        <f t="shared" si="10"/>
        <v>30.736095710530797</v>
      </c>
      <c r="N50" s="6">
        <v>36</v>
      </c>
      <c r="O50" s="6">
        <f t="shared" si="2"/>
        <v>36</v>
      </c>
      <c r="P50" s="20">
        <f t="shared" si="3"/>
        <v>98264</v>
      </c>
      <c r="Q50" s="20">
        <f t="shared" si="4"/>
        <v>99018</v>
      </c>
      <c r="R50" s="5">
        <f t="shared" si="5"/>
        <v>99018</v>
      </c>
      <c r="S50" s="5">
        <f t="shared" si="14"/>
        <v>4769824560.1527901</v>
      </c>
      <c r="T50" s="20">
        <f>SUM(S50:$S$136)</f>
        <v>127497797537.83617</v>
      </c>
      <c r="U50" s="6">
        <f t="shared" si="11"/>
        <v>26.730081144483872</v>
      </c>
    </row>
    <row r="51" spans="1:21">
      <c r="A51" s="21">
        <v>37</v>
      </c>
      <c r="B51" s="14">
        <f>Absterbeordnung!B45</f>
        <v>98176</v>
      </c>
      <c r="C51" s="15">
        <f t="shared" si="12"/>
        <v>0.48061093171789437</v>
      </c>
      <c r="D51" s="14">
        <f t="shared" si="7"/>
        <v>47184.458832336</v>
      </c>
      <c r="E51" s="14">
        <f>SUM(D51:$D$136)</f>
        <v>1332645.5676361267</v>
      </c>
      <c r="F51" s="16">
        <f t="shared" si="8"/>
        <v>28.24331571485251</v>
      </c>
      <c r="G51" s="5"/>
      <c r="H51" s="17">
        <f>Absterbeordnung!C45</f>
        <v>98971</v>
      </c>
      <c r="I51" s="18">
        <f t="shared" si="13"/>
        <v>0.48061093171789437</v>
      </c>
      <c r="J51" s="17">
        <f t="shared" si="9"/>
        <v>47566.544523051722</v>
      </c>
      <c r="K51" s="17">
        <f>SUM($J51:J$136)</f>
        <v>1443417.3211261891</v>
      </c>
      <c r="L51" s="19">
        <f t="shared" si="10"/>
        <v>30.345221323080963</v>
      </c>
      <c r="N51" s="6">
        <v>37</v>
      </c>
      <c r="O51" s="6">
        <f t="shared" si="2"/>
        <v>37</v>
      </c>
      <c r="P51" s="20">
        <f t="shared" si="3"/>
        <v>98176</v>
      </c>
      <c r="Q51" s="20">
        <f t="shared" si="4"/>
        <v>98971</v>
      </c>
      <c r="R51" s="5">
        <f t="shared" si="5"/>
        <v>98971</v>
      </c>
      <c r="S51" s="5">
        <f t="shared" si="14"/>
        <v>4669893075.0951262</v>
      </c>
      <c r="T51" s="20">
        <f>SUM(S51:$S$136)</f>
        <v>122727972977.68336</v>
      </c>
      <c r="U51" s="6">
        <f t="shared" si="11"/>
        <v>26.280681592518771</v>
      </c>
    </row>
    <row r="52" spans="1:21">
      <c r="A52" s="21">
        <v>38</v>
      </c>
      <c r="B52" s="14">
        <f>Absterbeordnung!B46</f>
        <v>98081</v>
      </c>
      <c r="C52" s="15">
        <f t="shared" si="12"/>
        <v>0.47118718795871989</v>
      </c>
      <c r="D52" s="14">
        <f t="shared" si="7"/>
        <v>46214.510582179202</v>
      </c>
      <c r="E52" s="14">
        <f>SUM(D52:$D$136)</f>
        <v>1285461.1088037905</v>
      </c>
      <c r="F52" s="16">
        <f t="shared" si="8"/>
        <v>27.815097306244713</v>
      </c>
      <c r="G52" s="5"/>
      <c r="H52" s="17">
        <f>Absterbeordnung!C46</f>
        <v>98919</v>
      </c>
      <c r="I52" s="18">
        <f t="shared" si="13"/>
        <v>0.47118718795871989</v>
      </c>
      <c r="J52" s="17">
        <f t="shared" si="9"/>
        <v>46609.365445688614</v>
      </c>
      <c r="K52" s="17">
        <f>SUM($J52:J$136)</f>
        <v>1395850.7766031374</v>
      </c>
      <c r="L52" s="19">
        <f t="shared" si="10"/>
        <v>29.947860548104806</v>
      </c>
      <c r="N52" s="6">
        <v>38</v>
      </c>
      <c r="O52" s="6">
        <f t="shared" si="2"/>
        <v>38</v>
      </c>
      <c r="P52" s="20">
        <f t="shared" si="3"/>
        <v>98081</v>
      </c>
      <c r="Q52" s="20">
        <f t="shared" si="4"/>
        <v>98919</v>
      </c>
      <c r="R52" s="5">
        <f t="shared" si="5"/>
        <v>98919</v>
      </c>
      <c r="S52" s="5">
        <f t="shared" si="14"/>
        <v>4571493172.2785845</v>
      </c>
      <c r="T52" s="20">
        <f>SUM(S52:$S$136)</f>
        <v>118058079902.58824</v>
      </c>
      <c r="U52" s="6">
        <f t="shared" si="11"/>
        <v>25.824840036618532</v>
      </c>
    </row>
    <row r="53" spans="1:21">
      <c r="A53" s="21">
        <v>39</v>
      </c>
      <c r="B53" s="14">
        <f>Absterbeordnung!B47</f>
        <v>97978</v>
      </c>
      <c r="C53" s="15">
        <f t="shared" si="12"/>
        <v>0.46194822348894127</v>
      </c>
      <c r="D53" s="14">
        <f t="shared" si="7"/>
        <v>45260.763040999489</v>
      </c>
      <c r="E53" s="14">
        <f>SUM(D53:$D$136)</f>
        <v>1239246.5982216112</v>
      </c>
      <c r="F53" s="16">
        <f t="shared" si="8"/>
        <v>27.380152586005654</v>
      </c>
      <c r="G53" s="5"/>
      <c r="H53" s="17">
        <f>Absterbeordnung!C47</f>
        <v>98862</v>
      </c>
      <c r="I53" s="18">
        <f t="shared" si="13"/>
        <v>0.46194822348894127</v>
      </c>
      <c r="J53" s="17">
        <f t="shared" si="9"/>
        <v>45669.125270563709</v>
      </c>
      <c r="K53" s="17">
        <f>SUM($J53:J$136)</f>
        <v>1349241.4111574483</v>
      </c>
      <c r="L53" s="19">
        <f t="shared" si="10"/>
        <v>29.54384177853105</v>
      </c>
      <c r="N53" s="6">
        <v>39</v>
      </c>
      <c r="O53" s="6">
        <f t="shared" si="2"/>
        <v>39</v>
      </c>
      <c r="P53" s="20">
        <f t="shared" si="3"/>
        <v>97978</v>
      </c>
      <c r="Q53" s="20">
        <f t="shared" si="4"/>
        <v>98862</v>
      </c>
      <c r="R53" s="5">
        <f t="shared" si="5"/>
        <v>98862</v>
      </c>
      <c r="S53" s="5">
        <f t="shared" si="14"/>
        <v>4474569555.7592916</v>
      </c>
      <c r="T53" s="20">
        <f>SUM(S53:$S$136)</f>
        <v>113486586730.30966</v>
      </c>
      <c r="U53" s="6">
        <f t="shared" si="11"/>
        <v>25.362570704536086</v>
      </c>
    </row>
    <row r="54" spans="1:21">
      <c r="A54" s="21">
        <v>40</v>
      </c>
      <c r="B54" s="14">
        <f>Absterbeordnung!B48</f>
        <v>97866</v>
      </c>
      <c r="C54" s="15">
        <f t="shared" si="12"/>
        <v>0.45289041518523643</v>
      </c>
      <c r="D54" s="14">
        <f t="shared" si="7"/>
        <v>44322.573372518345</v>
      </c>
      <c r="E54" s="14">
        <f>SUM(D54:$D$136)</f>
        <v>1193985.8351806118</v>
      </c>
      <c r="F54" s="16">
        <f t="shared" si="8"/>
        <v>26.938549464299104</v>
      </c>
      <c r="G54" s="5"/>
      <c r="H54" s="17">
        <f>Absterbeordnung!C48</f>
        <v>98800</v>
      </c>
      <c r="I54" s="18">
        <f t="shared" si="13"/>
        <v>0.45289041518523643</v>
      </c>
      <c r="J54" s="17">
        <f t="shared" si="9"/>
        <v>44745.573020301359</v>
      </c>
      <c r="K54" s="17">
        <f>SUM($J54:J$136)</f>
        <v>1303572.2858868847</v>
      </c>
      <c r="L54" s="19">
        <f t="shared" si="10"/>
        <v>29.132988984082189</v>
      </c>
      <c r="N54" s="6">
        <v>40</v>
      </c>
      <c r="O54" s="6">
        <f t="shared" si="2"/>
        <v>40</v>
      </c>
      <c r="P54" s="20">
        <f t="shared" si="3"/>
        <v>97866</v>
      </c>
      <c r="Q54" s="20">
        <f t="shared" si="4"/>
        <v>98800</v>
      </c>
      <c r="R54" s="5">
        <f t="shared" si="5"/>
        <v>98800</v>
      </c>
      <c r="S54" s="5">
        <f t="shared" si="14"/>
        <v>4379070249.204813</v>
      </c>
      <c r="T54" s="20">
        <f>SUM(S54:$S$136)</f>
        <v>109012017174.55037</v>
      </c>
      <c r="U54" s="6">
        <f t="shared" si="11"/>
        <v>24.893872664944265</v>
      </c>
    </row>
    <row r="55" spans="1:21">
      <c r="A55" s="21">
        <v>41</v>
      </c>
      <c r="B55" s="14">
        <f>Absterbeordnung!B49</f>
        <v>97742</v>
      </c>
      <c r="C55" s="15">
        <f t="shared" si="12"/>
        <v>0.44401021096591808</v>
      </c>
      <c r="D55" s="14">
        <f t="shared" si="7"/>
        <v>43398.446040230767</v>
      </c>
      <c r="E55" s="14">
        <f>SUM(D55:$D$136)</f>
        <v>1149663.2618080934</v>
      </c>
      <c r="F55" s="16">
        <f t="shared" si="8"/>
        <v>26.490885428071429</v>
      </c>
      <c r="G55" s="5"/>
      <c r="H55" s="17">
        <f>Absterbeordnung!C49</f>
        <v>98731</v>
      </c>
      <c r="I55" s="18">
        <f t="shared" si="13"/>
        <v>0.44401021096591808</v>
      </c>
      <c r="J55" s="17">
        <f t="shared" si="9"/>
        <v>43837.572138876058</v>
      </c>
      <c r="K55" s="17">
        <f>SUM($J55:J$136)</f>
        <v>1258826.7128665831</v>
      </c>
      <c r="L55" s="19">
        <f t="shared" si="10"/>
        <v>28.715703252877681</v>
      </c>
      <c r="N55" s="6">
        <v>41</v>
      </c>
      <c r="O55" s="6">
        <f t="shared" si="2"/>
        <v>41</v>
      </c>
      <c r="P55" s="20">
        <f t="shared" si="3"/>
        <v>97742</v>
      </c>
      <c r="Q55" s="20">
        <f t="shared" si="4"/>
        <v>98731</v>
      </c>
      <c r="R55" s="5">
        <f t="shared" si="5"/>
        <v>98731</v>
      </c>
      <c r="S55" s="5">
        <f t="shared" si="14"/>
        <v>4284771975.9980235</v>
      </c>
      <c r="T55" s="20">
        <f>SUM(S55:$S$136)</f>
        <v>104632946925.34555</v>
      </c>
      <c r="U55" s="6">
        <f t="shared" si="11"/>
        <v>24.419723502549768</v>
      </c>
    </row>
    <row r="56" spans="1:21">
      <c r="A56" s="21">
        <v>42</v>
      </c>
      <c r="B56" s="14">
        <f>Absterbeordnung!B50</f>
        <v>97604</v>
      </c>
      <c r="C56" s="15">
        <f t="shared" si="12"/>
        <v>0.4353041283979589</v>
      </c>
      <c r="D56" s="14">
        <f t="shared" si="7"/>
        <v>42487.42414815438</v>
      </c>
      <c r="E56" s="14">
        <f>SUM(D56:$D$136)</f>
        <v>1106264.8157678624</v>
      </c>
      <c r="F56" s="16">
        <f t="shared" si="8"/>
        <v>26.037464919273475</v>
      </c>
      <c r="G56" s="5"/>
      <c r="H56" s="17">
        <f>Absterbeordnung!C50</f>
        <v>98654</v>
      </c>
      <c r="I56" s="18">
        <f t="shared" si="13"/>
        <v>0.4353041283979589</v>
      </c>
      <c r="J56" s="17">
        <f t="shared" si="9"/>
        <v>42944.493482972241</v>
      </c>
      <c r="K56" s="17">
        <f>SUM($J56:J$136)</f>
        <v>1214989.140727707</v>
      </c>
      <c r="L56" s="19">
        <f t="shared" si="10"/>
        <v>28.292082224918026</v>
      </c>
      <c r="N56" s="6">
        <v>42</v>
      </c>
      <c r="O56" s="6">
        <f t="shared" si="2"/>
        <v>42</v>
      </c>
      <c r="P56" s="20">
        <f t="shared" si="3"/>
        <v>97604</v>
      </c>
      <c r="Q56" s="20">
        <f t="shared" si="4"/>
        <v>98654</v>
      </c>
      <c r="R56" s="5">
        <f t="shared" si="5"/>
        <v>98654</v>
      </c>
      <c r="S56" s="5">
        <f t="shared" si="14"/>
        <v>4191554341.9120221</v>
      </c>
      <c r="T56" s="20">
        <f>SUM(S56:$S$136)</f>
        <v>100348174949.34752</v>
      </c>
      <c r="U56" s="6">
        <f t="shared" si="11"/>
        <v>23.940563992204531</v>
      </c>
    </row>
    <row r="57" spans="1:21">
      <c r="A57" s="21">
        <v>43</v>
      </c>
      <c r="B57" s="14">
        <f>Absterbeordnung!B51</f>
        <v>97452</v>
      </c>
      <c r="C57" s="15">
        <f t="shared" si="12"/>
        <v>0.4267687533313323</v>
      </c>
      <c r="D57" s="14">
        <f t="shared" si="7"/>
        <v>41589.468549644997</v>
      </c>
      <c r="E57" s="14">
        <f>SUM(D57:$D$136)</f>
        <v>1063777.3916197079</v>
      </c>
      <c r="F57" s="16">
        <f t="shared" si="8"/>
        <v>25.578047248905953</v>
      </c>
      <c r="G57" s="5"/>
      <c r="H57" s="17">
        <f>Absterbeordnung!C51</f>
        <v>98568</v>
      </c>
      <c r="I57" s="18">
        <f t="shared" si="13"/>
        <v>0.4267687533313323</v>
      </c>
      <c r="J57" s="17">
        <f t="shared" si="9"/>
        <v>42065.742478362765</v>
      </c>
      <c r="K57" s="17">
        <f>SUM($J57:J$136)</f>
        <v>1172044.6472447345</v>
      </c>
      <c r="L57" s="19">
        <f t="shared" si="10"/>
        <v>27.86221229418679</v>
      </c>
      <c r="N57" s="6">
        <v>43</v>
      </c>
      <c r="O57" s="6">
        <f t="shared" si="2"/>
        <v>43</v>
      </c>
      <c r="P57" s="20">
        <f t="shared" si="3"/>
        <v>97452</v>
      </c>
      <c r="Q57" s="20">
        <f t="shared" si="4"/>
        <v>98568</v>
      </c>
      <c r="R57" s="5">
        <f t="shared" si="5"/>
        <v>98568</v>
      </c>
      <c r="S57" s="5">
        <f t="shared" si="14"/>
        <v>4099390736.0014076</v>
      </c>
      <c r="T57" s="20">
        <f>SUM(S57:$S$136)</f>
        <v>96156620607.435501</v>
      </c>
      <c r="U57" s="6">
        <f t="shared" si="11"/>
        <v>23.456319926513704</v>
      </c>
    </row>
    <row r="58" spans="1:21">
      <c r="A58" s="21">
        <v>44</v>
      </c>
      <c r="B58" s="14">
        <f>Absterbeordnung!B52</f>
        <v>97282</v>
      </c>
      <c r="C58" s="15">
        <f t="shared" si="12"/>
        <v>0.41840073856012966</v>
      </c>
      <c r="D58" s="14">
        <f t="shared" si="7"/>
        <v>40702.860648606533</v>
      </c>
      <c r="E58" s="14">
        <f>SUM(D58:$D$136)</f>
        <v>1022187.9230700629</v>
      </c>
      <c r="F58" s="16">
        <f t="shared" si="8"/>
        <v>25.113417258181279</v>
      </c>
      <c r="G58" s="5"/>
      <c r="H58" s="17">
        <f>Absterbeordnung!C52</f>
        <v>98471</v>
      </c>
      <c r="I58" s="18">
        <f t="shared" si="13"/>
        <v>0.41840073856012966</v>
      </c>
      <c r="J58" s="17">
        <f t="shared" si="9"/>
        <v>41200.33912675453</v>
      </c>
      <c r="K58" s="17">
        <f>SUM($J58:J$136)</f>
        <v>1129978.9047663717</v>
      </c>
      <c r="L58" s="19">
        <f t="shared" si="10"/>
        <v>27.426446692342637</v>
      </c>
      <c r="N58" s="6">
        <v>44</v>
      </c>
      <c r="O58" s="6">
        <f t="shared" si="2"/>
        <v>44</v>
      </c>
      <c r="P58" s="20">
        <f t="shared" si="3"/>
        <v>97282</v>
      </c>
      <c r="Q58" s="20">
        <f t="shared" si="4"/>
        <v>98471</v>
      </c>
      <c r="R58" s="5">
        <f t="shared" si="5"/>
        <v>98471</v>
      </c>
      <c r="S58" s="5">
        <f t="shared" si="14"/>
        <v>4008051390.9289341</v>
      </c>
      <c r="T58" s="20">
        <f>SUM(S58:$S$136)</f>
        <v>92057229871.434097</v>
      </c>
      <c r="U58" s="6">
        <f t="shared" si="11"/>
        <v>22.968076227709812</v>
      </c>
    </row>
    <row r="59" spans="1:21">
      <c r="A59" s="21">
        <v>45</v>
      </c>
      <c r="B59" s="14">
        <f>Absterbeordnung!B53</f>
        <v>97092</v>
      </c>
      <c r="C59" s="15">
        <f t="shared" si="12"/>
        <v>0.41019680250993107</v>
      </c>
      <c r="D59" s="14">
        <f t="shared" si="7"/>
        <v>39826.827949294224</v>
      </c>
      <c r="E59" s="14">
        <f>SUM(D59:$D$136)</f>
        <v>981485.06242145645</v>
      </c>
      <c r="F59" s="16">
        <f t="shared" si="8"/>
        <v>24.643817069012886</v>
      </c>
      <c r="G59" s="5"/>
      <c r="H59" s="17">
        <f>Absterbeordnung!C53</f>
        <v>98363</v>
      </c>
      <c r="I59" s="18">
        <f t="shared" si="13"/>
        <v>0.41019680250993107</v>
      </c>
      <c r="J59" s="17">
        <f t="shared" si="9"/>
        <v>40348.188085284353</v>
      </c>
      <c r="K59" s="17">
        <f>SUM($J59:J$136)</f>
        <v>1088778.5656396174</v>
      </c>
      <c r="L59" s="19">
        <f t="shared" si="10"/>
        <v>26.984571484059103</v>
      </c>
      <c r="N59" s="6">
        <v>45</v>
      </c>
      <c r="O59" s="6">
        <f t="shared" si="2"/>
        <v>45</v>
      </c>
      <c r="P59" s="20">
        <f t="shared" si="3"/>
        <v>97092</v>
      </c>
      <c r="Q59" s="20">
        <f t="shared" si="4"/>
        <v>98363</v>
      </c>
      <c r="R59" s="5">
        <f t="shared" si="5"/>
        <v>98363</v>
      </c>
      <c r="S59" s="5">
        <f t="shared" si="14"/>
        <v>3917486277.5764279</v>
      </c>
      <c r="T59" s="20">
        <f>SUM(S59:$S$136)</f>
        <v>88049178480.505173</v>
      </c>
      <c r="U59" s="6">
        <f t="shared" si="11"/>
        <v>22.475937946355035</v>
      </c>
    </row>
    <row r="60" spans="1:21">
      <c r="A60" s="21">
        <v>46</v>
      </c>
      <c r="B60" s="14">
        <f>Absterbeordnung!B54</f>
        <v>96879</v>
      </c>
      <c r="C60" s="15">
        <f t="shared" si="12"/>
        <v>0.40215372795091275</v>
      </c>
      <c r="D60" s="14">
        <f t="shared" si="7"/>
        <v>38960.251010156477</v>
      </c>
      <c r="E60" s="14">
        <f>SUM(D60:$D$136)</f>
        <v>941658.23447216209</v>
      </c>
      <c r="F60" s="16">
        <f t="shared" si="8"/>
        <v>24.169716828227902</v>
      </c>
      <c r="G60" s="5"/>
      <c r="H60" s="17">
        <f>Absterbeordnung!C54</f>
        <v>98240</v>
      </c>
      <c r="I60" s="18">
        <f t="shared" si="13"/>
        <v>0.40215372795091275</v>
      </c>
      <c r="J60" s="17">
        <f t="shared" si="9"/>
        <v>39507.582233897672</v>
      </c>
      <c r="K60" s="17">
        <f>SUM($J60:J$136)</f>
        <v>1048430.3775543334</v>
      </c>
      <c r="L60" s="19">
        <f t="shared" si="10"/>
        <v>26.537447200572444</v>
      </c>
      <c r="N60" s="6">
        <v>46</v>
      </c>
      <c r="O60" s="6">
        <f t="shared" si="2"/>
        <v>46</v>
      </c>
      <c r="P60" s="20">
        <f t="shared" si="3"/>
        <v>96879</v>
      </c>
      <c r="Q60" s="20">
        <f t="shared" si="4"/>
        <v>98240</v>
      </c>
      <c r="R60" s="5">
        <f t="shared" si="5"/>
        <v>98240</v>
      </c>
      <c r="S60" s="5">
        <f t="shared" si="14"/>
        <v>3827455059.2377725</v>
      </c>
      <c r="T60" s="20">
        <f>SUM(S60:$S$136)</f>
        <v>84131692202.928741</v>
      </c>
      <c r="U60" s="6">
        <f t="shared" si="11"/>
        <v>21.981105173233136</v>
      </c>
    </row>
    <row r="61" spans="1:21">
      <c r="A61" s="21">
        <v>47</v>
      </c>
      <c r="B61" s="14">
        <f>Absterbeordnung!B55</f>
        <v>96640</v>
      </c>
      <c r="C61" s="15">
        <f t="shared" si="12"/>
        <v>0.39426836073618909</v>
      </c>
      <c r="D61" s="14">
        <f t="shared" si="7"/>
        <v>38102.094381545314</v>
      </c>
      <c r="E61" s="14">
        <f>SUM(D61:$D$136)</f>
        <v>902697.98346200562</v>
      </c>
      <c r="F61" s="16">
        <f t="shared" si="8"/>
        <v>23.6915581181077</v>
      </c>
      <c r="G61" s="5"/>
      <c r="H61" s="17">
        <f>Absterbeordnung!C55</f>
        <v>98103</v>
      </c>
      <c r="I61" s="18">
        <f t="shared" si="13"/>
        <v>0.39426836073618909</v>
      </c>
      <c r="J61" s="17">
        <f t="shared" si="9"/>
        <v>38678.908993302357</v>
      </c>
      <c r="K61" s="17">
        <f>SUM($J61:J$136)</f>
        <v>1008922.7953204357</v>
      </c>
      <c r="L61" s="19">
        <f t="shared" si="10"/>
        <v>26.08457222759672</v>
      </c>
      <c r="N61" s="6">
        <v>47</v>
      </c>
      <c r="O61" s="6">
        <f t="shared" si="2"/>
        <v>47</v>
      </c>
      <c r="P61" s="20">
        <f t="shared" si="3"/>
        <v>96640</v>
      </c>
      <c r="Q61" s="20">
        <f t="shared" si="4"/>
        <v>98103</v>
      </c>
      <c r="R61" s="5">
        <f t="shared" si="5"/>
        <v>98103</v>
      </c>
      <c r="S61" s="5">
        <f t="shared" si="14"/>
        <v>3737929765.11274</v>
      </c>
      <c r="T61" s="20">
        <f>SUM(S61:$S$136)</f>
        <v>80304237143.690964</v>
      </c>
      <c r="U61" s="6">
        <f t="shared" si="11"/>
        <v>21.483613173579492</v>
      </c>
    </row>
    <row r="62" spans="1:21">
      <c r="A62" s="21">
        <v>48</v>
      </c>
      <c r="B62" s="14">
        <f>Absterbeordnung!B56</f>
        <v>96371</v>
      </c>
      <c r="C62" s="15">
        <f t="shared" si="12"/>
        <v>0.38653760856489122</v>
      </c>
      <c r="D62" s="14">
        <f t="shared" si="7"/>
        <v>37251.015875007135</v>
      </c>
      <c r="E62" s="14">
        <f>SUM(D62:$D$136)</f>
        <v>864595.8890804603</v>
      </c>
      <c r="F62" s="16">
        <f t="shared" si="8"/>
        <v>23.209994916153267</v>
      </c>
      <c r="G62" s="5"/>
      <c r="H62" s="17">
        <f>Absterbeordnung!C56</f>
        <v>97948</v>
      </c>
      <c r="I62" s="18">
        <f t="shared" si="13"/>
        <v>0.38653760856489122</v>
      </c>
      <c r="J62" s="17">
        <f t="shared" si="9"/>
        <v>37860.585683713965</v>
      </c>
      <c r="K62" s="17">
        <f>SUM($J62:J$136)</f>
        <v>970243.88632713328</v>
      </c>
      <c r="L62" s="19">
        <f t="shared" si="10"/>
        <v>25.626753226495687</v>
      </c>
      <c r="N62" s="6">
        <v>48</v>
      </c>
      <c r="O62" s="6">
        <f t="shared" si="2"/>
        <v>48</v>
      </c>
      <c r="P62" s="20">
        <f t="shared" si="3"/>
        <v>96371</v>
      </c>
      <c r="Q62" s="20">
        <f t="shared" si="4"/>
        <v>97948</v>
      </c>
      <c r="R62" s="5">
        <f t="shared" si="5"/>
        <v>97948</v>
      </c>
      <c r="S62" s="5">
        <f t="shared" si="14"/>
        <v>3648662502.9251986</v>
      </c>
      <c r="T62" s="20">
        <f>SUM(S62:$S$136)</f>
        <v>76566307378.578247</v>
      </c>
      <c r="U62" s="6">
        <f t="shared" si="11"/>
        <v>20.984760118863736</v>
      </c>
    </row>
    <row r="63" spans="1:21">
      <c r="A63" s="21">
        <v>49</v>
      </c>
      <c r="B63" s="14">
        <f>Absterbeordnung!B57</f>
        <v>96069</v>
      </c>
      <c r="C63" s="15">
        <f t="shared" si="12"/>
        <v>0.37895843976950117</v>
      </c>
      <c r="D63" s="14">
        <f t="shared" si="7"/>
        <v>36406.15835021621</v>
      </c>
      <c r="E63" s="14">
        <f>SUM(D63:$D$136)</f>
        <v>827344.87320545316</v>
      </c>
      <c r="F63" s="16">
        <f t="shared" si="8"/>
        <v>22.725409949785039</v>
      </c>
      <c r="G63" s="5"/>
      <c r="H63" s="17">
        <f>Absterbeordnung!C57</f>
        <v>97775</v>
      </c>
      <c r="I63" s="18">
        <f t="shared" si="13"/>
        <v>0.37895843976950117</v>
      </c>
      <c r="J63" s="17">
        <f t="shared" si="9"/>
        <v>37052.661448462975</v>
      </c>
      <c r="K63" s="17">
        <f>SUM($J63:J$136)</f>
        <v>932383.30064341938</v>
      </c>
      <c r="L63" s="19">
        <f t="shared" si="10"/>
        <v>25.163733567163138</v>
      </c>
      <c r="N63" s="6">
        <v>49</v>
      </c>
      <c r="O63" s="6">
        <f t="shared" si="2"/>
        <v>49</v>
      </c>
      <c r="P63" s="20">
        <f t="shared" si="3"/>
        <v>96069</v>
      </c>
      <c r="Q63" s="20">
        <f t="shared" si="4"/>
        <v>97775</v>
      </c>
      <c r="R63" s="5">
        <f t="shared" si="5"/>
        <v>97775</v>
      </c>
      <c r="S63" s="5">
        <f t="shared" si="14"/>
        <v>3559612132.6923895</v>
      </c>
      <c r="T63" s="20">
        <f>SUM(S63:$S$136)</f>
        <v>72917644875.653046</v>
      </c>
      <c r="U63" s="6">
        <f t="shared" si="11"/>
        <v>20.484716356020567</v>
      </c>
    </row>
    <row r="64" spans="1:21">
      <c r="A64" s="21">
        <v>50</v>
      </c>
      <c r="B64" s="14">
        <f>Absterbeordnung!B58</f>
        <v>95730</v>
      </c>
      <c r="C64" s="15">
        <f t="shared" si="12"/>
        <v>0.37152788212696192</v>
      </c>
      <c r="D64" s="14">
        <f t="shared" si="7"/>
        <v>35566.364156014068</v>
      </c>
      <c r="E64" s="14">
        <f>SUM(D64:$D$136)</f>
        <v>790938.71485523705</v>
      </c>
      <c r="F64" s="16">
        <f t="shared" si="8"/>
        <v>22.238391064819986</v>
      </c>
      <c r="G64" s="5"/>
      <c r="H64" s="17">
        <f>Absterbeordnung!C58</f>
        <v>97581</v>
      </c>
      <c r="I64" s="18">
        <f t="shared" si="13"/>
        <v>0.37152788212696192</v>
      </c>
      <c r="J64" s="17">
        <f t="shared" si="9"/>
        <v>36254.062265831068</v>
      </c>
      <c r="K64" s="17">
        <f>SUM($J64:J$136)</f>
        <v>895330.6391949564</v>
      </c>
      <c r="L64" s="19">
        <f t="shared" si="10"/>
        <v>24.696008757032246</v>
      </c>
      <c r="N64" s="6">
        <v>50</v>
      </c>
      <c r="O64" s="6">
        <f t="shared" si="2"/>
        <v>50</v>
      </c>
      <c r="P64" s="20">
        <f t="shared" si="3"/>
        <v>95730</v>
      </c>
      <c r="Q64" s="20">
        <f t="shared" si="4"/>
        <v>97581</v>
      </c>
      <c r="R64" s="5">
        <f t="shared" si="5"/>
        <v>97581</v>
      </c>
      <c r="S64" s="5">
        <f t="shared" si="14"/>
        <v>3470601380.7080083</v>
      </c>
      <c r="T64" s="20">
        <f>SUM(S64:$S$136)</f>
        <v>69358032742.960678</v>
      </c>
      <c r="U64" s="6">
        <f t="shared" si="11"/>
        <v>19.984442214683707</v>
      </c>
    </row>
    <row r="65" spans="1:21">
      <c r="A65" s="21">
        <v>51</v>
      </c>
      <c r="B65" s="14">
        <f>Absterbeordnung!B59</f>
        <v>95351</v>
      </c>
      <c r="C65" s="15">
        <f t="shared" si="12"/>
        <v>0.36424302169309997</v>
      </c>
      <c r="D65" s="14">
        <f t="shared" si="7"/>
        <v>34730.936361458778</v>
      </c>
      <c r="E65" s="14">
        <f>SUM(D65:$D$136)</f>
        <v>755372.350699223</v>
      </c>
      <c r="F65" s="16">
        <f t="shared" si="8"/>
        <v>21.749265347693484</v>
      </c>
      <c r="G65" s="5"/>
      <c r="H65" s="17">
        <f>Absterbeordnung!C59</f>
        <v>97366</v>
      </c>
      <c r="I65" s="18">
        <f t="shared" si="13"/>
        <v>0.36424302169309997</v>
      </c>
      <c r="J65" s="17">
        <f t="shared" si="9"/>
        <v>35464.886050170375</v>
      </c>
      <c r="K65" s="17">
        <f>SUM($J65:J$136)</f>
        <v>859076.57692912535</v>
      </c>
      <c r="L65" s="19">
        <f t="shared" si="10"/>
        <v>24.223300075286673</v>
      </c>
      <c r="N65" s="6">
        <v>51</v>
      </c>
      <c r="O65" s="6">
        <f t="shared" si="2"/>
        <v>51</v>
      </c>
      <c r="P65" s="20">
        <f t="shared" si="3"/>
        <v>95351</v>
      </c>
      <c r="Q65" s="20">
        <f t="shared" si="4"/>
        <v>97366</v>
      </c>
      <c r="R65" s="5">
        <f t="shared" si="5"/>
        <v>97366</v>
      </c>
      <c r="S65" s="5">
        <f t="shared" si="14"/>
        <v>3381612349.7697949</v>
      </c>
      <c r="T65" s="20">
        <f>SUM(S65:$S$136)</f>
        <v>65887431362.252693</v>
      </c>
      <c r="U65" s="6">
        <f t="shared" si="11"/>
        <v>19.484028489172633</v>
      </c>
    </row>
    <row r="66" spans="1:21">
      <c r="A66" s="21">
        <v>52</v>
      </c>
      <c r="B66" s="14">
        <f>Absterbeordnung!B60</f>
        <v>94927</v>
      </c>
      <c r="C66" s="15">
        <f t="shared" si="12"/>
        <v>0.35710100165990188</v>
      </c>
      <c r="D66" s="14">
        <f t="shared" si="7"/>
        <v>33898.526784569505</v>
      </c>
      <c r="E66" s="14">
        <f>SUM(D66:$D$136)</f>
        <v>720641.41433776426</v>
      </c>
      <c r="F66" s="16">
        <f t="shared" si="8"/>
        <v>21.258782687446988</v>
      </c>
      <c r="G66" s="5"/>
      <c r="H66" s="17">
        <f>Absterbeordnung!C60</f>
        <v>97128</v>
      </c>
      <c r="I66" s="18">
        <f t="shared" si="13"/>
        <v>0.35710100165990188</v>
      </c>
      <c r="J66" s="17">
        <f t="shared" si="9"/>
        <v>34684.506089222952</v>
      </c>
      <c r="K66" s="17">
        <f>SUM($J66:J$136)</f>
        <v>823611.69087895495</v>
      </c>
      <c r="L66" s="19">
        <f t="shared" si="10"/>
        <v>23.745809980983545</v>
      </c>
      <c r="N66" s="6">
        <v>52</v>
      </c>
      <c r="O66" s="6">
        <f t="shared" si="2"/>
        <v>52</v>
      </c>
      <c r="P66" s="20">
        <f t="shared" si="3"/>
        <v>94927</v>
      </c>
      <c r="Q66" s="20">
        <f t="shared" si="4"/>
        <v>97128</v>
      </c>
      <c r="R66" s="5">
        <f t="shared" si="5"/>
        <v>97128</v>
      </c>
      <c r="S66" s="5">
        <f t="shared" si="14"/>
        <v>3292496109.5316672</v>
      </c>
      <c r="T66" s="20">
        <f>SUM(S66:$S$136)</f>
        <v>62505819012.482903</v>
      </c>
      <c r="U66" s="6">
        <f t="shared" si="11"/>
        <v>18.984325852817449</v>
      </c>
    </row>
    <row r="67" spans="1:21">
      <c r="A67" s="21">
        <v>53</v>
      </c>
      <c r="B67" s="14">
        <f>Absterbeordnung!B61</f>
        <v>94454</v>
      </c>
      <c r="C67" s="15">
        <f t="shared" si="12"/>
        <v>0.35009902123519798</v>
      </c>
      <c r="D67" s="14">
        <f t="shared" si="7"/>
        <v>33068.252951749389</v>
      </c>
      <c r="E67" s="14">
        <f>SUM(D67:$D$136)</f>
        <v>686742.88755319477</v>
      </c>
      <c r="F67" s="16">
        <f t="shared" si="8"/>
        <v>20.767437836986318</v>
      </c>
      <c r="G67" s="5"/>
      <c r="H67" s="17">
        <f>Absterbeordnung!C61</f>
        <v>96865</v>
      </c>
      <c r="I67" s="18">
        <f t="shared" si="13"/>
        <v>0.35009902123519798</v>
      </c>
      <c r="J67" s="17">
        <f t="shared" si="9"/>
        <v>33912.341691947455</v>
      </c>
      <c r="K67" s="17">
        <f>SUM($J67:J$136)</f>
        <v>788927.1847897321</v>
      </c>
      <c r="L67" s="19">
        <f t="shared" si="10"/>
        <v>23.263718912606507</v>
      </c>
      <c r="N67" s="6">
        <v>53</v>
      </c>
      <c r="O67" s="6">
        <f t="shared" si="2"/>
        <v>53</v>
      </c>
      <c r="P67" s="20">
        <f t="shared" si="3"/>
        <v>94454</v>
      </c>
      <c r="Q67" s="20">
        <f t="shared" si="4"/>
        <v>96865</v>
      </c>
      <c r="R67" s="5">
        <f t="shared" si="5"/>
        <v>96865</v>
      </c>
      <c r="S67" s="5">
        <f t="shared" si="14"/>
        <v>3203156322.1712046</v>
      </c>
      <c r="T67" s="20">
        <f>SUM(S67:$S$136)</f>
        <v>59213322902.951225</v>
      </c>
      <c r="U67" s="6">
        <f t="shared" si="11"/>
        <v>18.485929797773494</v>
      </c>
    </row>
    <row r="68" spans="1:21">
      <c r="A68" s="21">
        <v>54</v>
      </c>
      <c r="B68" s="14">
        <f>Absterbeordnung!B62</f>
        <v>93931</v>
      </c>
      <c r="C68" s="15">
        <f t="shared" si="12"/>
        <v>0.34323433454431168</v>
      </c>
      <c r="D68" s="14">
        <f t="shared" si="7"/>
        <v>32240.344278081742</v>
      </c>
      <c r="E68" s="14">
        <f>SUM(D68:$D$136)</f>
        <v>653674.6346014454</v>
      </c>
      <c r="F68" s="16">
        <f t="shared" si="8"/>
        <v>20.275051313451364</v>
      </c>
      <c r="G68" s="5"/>
      <c r="H68" s="17">
        <f>Absterbeordnung!C62</f>
        <v>96578</v>
      </c>
      <c r="I68" s="18">
        <f t="shared" si="13"/>
        <v>0.34323433454431168</v>
      </c>
      <c r="J68" s="17">
        <f t="shared" si="9"/>
        <v>33148.885561620533</v>
      </c>
      <c r="K68" s="17">
        <f>SUM($J68:J$136)</f>
        <v>755014.84309778456</v>
      </c>
      <c r="L68" s="19">
        <f t="shared" si="10"/>
        <v>22.776477408095239</v>
      </c>
      <c r="N68" s="6">
        <v>54</v>
      </c>
      <c r="O68" s="6">
        <f t="shared" si="2"/>
        <v>54</v>
      </c>
      <c r="P68" s="20">
        <f t="shared" si="3"/>
        <v>93931</v>
      </c>
      <c r="Q68" s="20">
        <f t="shared" si="4"/>
        <v>96578</v>
      </c>
      <c r="R68" s="5">
        <f t="shared" si="5"/>
        <v>96578</v>
      </c>
      <c r="S68" s="5">
        <f t="shared" si="14"/>
        <v>3113707969.6885781</v>
      </c>
      <c r="T68" s="20">
        <f>SUM(S68:$S$136)</f>
        <v>56010166580.780022</v>
      </c>
      <c r="U68" s="6">
        <f t="shared" si="11"/>
        <v>17.988252953080234</v>
      </c>
    </row>
    <row r="69" spans="1:21">
      <c r="A69" s="21">
        <v>55</v>
      </c>
      <c r="B69" s="14">
        <f>Absterbeordnung!B63</f>
        <v>93355</v>
      </c>
      <c r="C69" s="15">
        <f t="shared" si="12"/>
        <v>0.33650424955324687</v>
      </c>
      <c r="D69" s="14">
        <f t="shared" si="7"/>
        <v>31414.354217043361</v>
      </c>
      <c r="E69" s="14">
        <f>SUM(D69:$D$136)</f>
        <v>621434.29032336373</v>
      </c>
      <c r="F69" s="16">
        <f t="shared" si="8"/>
        <v>19.781857873946503</v>
      </c>
      <c r="G69" s="5"/>
      <c r="H69" s="17">
        <f>Absterbeordnung!C63</f>
        <v>96266</v>
      </c>
      <c r="I69" s="18">
        <f t="shared" si="13"/>
        <v>0.33650424955324687</v>
      </c>
      <c r="J69" s="17">
        <f t="shared" si="9"/>
        <v>32393.918087492864</v>
      </c>
      <c r="K69" s="17">
        <f>SUM($J69:J$136)</f>
        <v>721865.95753616397</v>
      </c>
      <c r="L69" s="19">
        <f t="shared" si="10"/>
        <v>22.283996507815861</v>
      </c>
      <c r="N69" s="6">
        <v>55</v>
      </c>
      <c r="O69" s="6">
        <f t="shared" si="2"/>
        <v>55</v>
      </c>
      <c r="P69" s="20">
        <f t="shared" si="3"/>
        <v>93355</v>
      </c>
      <c r="Q69" s="20">
        <f t="shared" si="4"/>
        <v>96266</v>
      </c>
      <c r="R69" s="5">
        <f t="shared" si="5"/>
        <v>96266</v>
      </c>
      <c r="S69" s="5">
        <f t="shared" si="14"/>
        <v>3024134223.0578961</v>
      </c>
      <c r="T69" s="20">
        <f>SUM(S69:$S$136)</f>
        <v>52896458611.091438</v>
      </c>
      <c r="U69" s="6">
        <f t="shared" si="11"/>
        <v>17.491438775361114</v>
      </c>
    </row>
    <row r="70" spans="1:21">
      <c r="A70" s="21">
        <v>56</v>
      </c>
      <c r="B70" s="14">
        <f>Absterbeordnung!B64</f>
        <v>92726</v>
      </c>
      <c r="C70" s="15">
        <f t="shared" si="12"/>
        <v>0.3299061270129871</v>
      </c>
      <c r="D70" s="14">
        <f t="shared" si="7"/>
        <v>30590.875533406241</v>
      </c>
      <c r="E70" s="14">
        <f>SUM(D70:$D$136)</f>
        <v>590019.93610632035</v>
      </c>
      <c r="F70" s="16">
        <f t="shared" si="8"/>
        <v>19.287448489730188</v>
      </c>
      <c r="G70" s="5"/>
      <c r="H70" s="17">
        <f>Absterbeordnung!C64</f>
        <v>95928</v>
      </c>
      <c r="I70" s="18">
        <f t="shared" si="13"/>
        <v>0.3299061270129871</v>
      </c>
      <c r="J70" s="17">
        <f t="shared" si="9"/>
        <v>31647.234952101826</v>
      </c>
      <c r="K70" s="17">
        <f>SUM($J70:J$136)</f>
        <v>689472.03944867116</v>
      </c>
      <c r="L70" s="19">
        <f t="shared" si="10"/>
        <v>21.786169960572824</v>
      </c>
      <c r="N70" s="6">
        <v>56</v>
      </c>
      <c r="O70" s="6">
        <f t="shared" si="2"/>
        <v>56</v>
      </c>
      <c r="P70" s="20">
        <f t="shared" si="3"/>
        <v>92726</v>
      </c>
      <c r="Q70" s="20">
        <f t="shared" si="4"/>
        <v>95928</v>
      </c>
      <c r="R70" s="5">
        <f t="shared" si="5"/>
        <v>95928</v>
      </c>
      <c r="S70" s="5">
        <f t="shared" si="14"/>
        <v>2934521508.1685939</v>
      </c>
      <c r="T70" s="20">
        <f>SUM(S70:$S$136)</f>
        <v>49872324388.033531</v>
      </c>
      <c r="U70" s="6">
        <f t="shared" si="11"/>
        <v>16.995044762564497</v>
      </c>
    </row>
    <row r="71" spans="1:21">
      <c r="A71" s="21">
        <v>57</v>
      </c>
      <c r="B71" s="14">
        <f>Absterbeordnung!B65</f>
        <v>92041</v>
      </c>
      <c r="C71" s="15">
        <f t="shared" si="12"/>
        <v>0.32343737942449713</v>
      </c>
      <c r="D71" s="14">
        <f t="shared" si="7"/>
        <v>29769.49983961014</v>
      </c>
      <c r="E71" s="14">
        <f>SUM(D71:$D$136)</f>
        <v>559429.0605729142</v>
      </c>
      <c r="F71" s="16">
        <f t="shared" si="8"/>
        <v>18.792020812810552</v>
      </c>
      <c r="G71" s="5"/>
      <c r="H71" s="17">
        <f>Absterbeordnung!C65</f>
        <v>95564</v>
      </c>
      <c r="I71" s="18">
        <f t="shared" si="13"/>
        <v>0.32343737942449713</v>
      </c>
      <c r="J71" s="17">
        <f t="shared" si="9"/>
        <v>30908.969727322645</v>
      </c>
      <c r="K71" s="17">
        <f>SUM($J71:J$136)</f>
        <v>657824.80449656933</v>
      </c>
      <c r="L71" s="19">
        <f t="shared" si="10"/>
        <v>21.282650644776137</v>
      </c>
      <c r="N71" s="6">
        <v>57</v>
      </c>
      <c r="O71" s="6">
        <f t="shared" si="2"/>
        <v>57</v>
      </c>
      <c r="P71" s="20">
        <f t="shared" si="3"/>
        <v>92041</v>
      </c>
      <c r="Q71" s="20">
        <f t="shared" si="4"/>
        <v>95564</v>
      </c>
      <c r="R71" s="5">
        <f t="shared" si="5"/>
        <v>95564</v>
      </c>
      <c r="S71" s="5">
        <f t="shared" si="14"/>
        <v>2844892482.6725035</v>
      </c>
      <c r="T71" s="20">
        <f>SUM(S71:$S$136)</f>
        <v>46937802879.864937</v>
      </c>
      <c r="U71" s="6">
        <f t="shared" si="11"/>
        <v>16.498972515042599</v>
      </c>
    </row>
    <row r="72" spans="1:21">
      <c r="A72" s="21">
        <v>58</v>
      </c>
      <c r="B72" s="14">
        <f>Absterbeordnung!B66</f>
        <v>91299</v>
      </c>
      <c r="C72" s="15">
        <f t="shared" si="12"/>
        <v>0.31709547002401678</v>
      </c>
      <c r="D72" s="14">
        <f t="shared" si="7"/>
        <v>28950.499317722708</v>
      </c>
      <c r="E72" s="14">
        <f>SUM(D72:$D$136)</f>
        <v>529659.56073330401</v>
      </c>
      <c r="F72" s="16">
        <f t="shared" si="8"/>
        <v>18.295351486703403</v>
      </c>
      <c r="G72" s="5"/>
      <c r="H72" s="17">
        <f>Absterbeordnung!C66</f>
        <v>95171</v>
      </c>
      <c r="I72" s="18">
        <f t="shared" si="13"/>
        <v>0.31709547002401678</v>
      </c>
      <c r="J72" s="17">
        <f t="shared" si="9"/>
        <v>30178.292977655699</v>
      </c>
      <c r="K72" s="17">
        <f>SUM($J72:J$136)</f>
        <v>626915.83476924675</v>
      </c>
      <c r="L72" s="19">
        <f t="shared" si="10"/>
        <v>20.773734128481731</v>
      </c>
      <c r="N72" s="6">
        <v>58</v>
      </c>
      <c r="O72" s="6">
        <f t="shared" si="2"/>
        <v>58</v>
      </c>
      <c r="P72" s="20">
        <f t="shared" si="3"/>
        <v>91299</v>
      </c>
      <c r="Q72" s="20">
        <f t="shared" si="4"/>
        <v>95171</v>
      </c>
      <c r="R72" s="5">
        <f t="shared" si="5"/>
        <v>95171</v>
      </c>
      <c r="S72" s="5">
        <f t="shared" si="14"/>
        <v>2755247970.566988</v>
      </c>
      <c r="T72" s="20">
        <f>SUM(S72:$S$136)</f>
        <v>44092910397.192436</v>
      </c>
      <c r="U72" s="6">
        <f t="shared" si="11"/>
        <v>16.003245757992079</v>
      </c>
    </row>
    <row r="73" spans="1:21">
      <c r="A73" s="21">
        <v>59</v>
      </c>
      <c r="B73" s="14">
        <f>Absterbeordnung!B67</f>
        <v>90498</v>
      </c>
      <c r="C73" s="15">
        <f t="shared" si="12"/>
        <v>0.3108779117882518</v>
      </c>
      <c r="D73" s="14">
        <f t="shared" si="7"/>
        <v>28133.829261013212</v>
      </c>
      <c r="E73" s="14">
        <f>SUM(D73:$D$136)</f>
        <v>500709.06141558109</v>
      </c>
      <c r="F73" s="16">
        <f t="shared" si="8"/>
        <v>17.797401724814069</v>
      </c>
      <c r="G73" s="5"/>
      <c r="H73" s="17">
        <f>Absterbeordnung!C67</f>
        <v>94748</v>
      </c>
      <c r="I73" s="18">
        <f t="shared" si="13"/>
        <v>0.3108779117882518</v>
      </c>
      <c r="J73" s="17">
        <f t="shared" si="9"/>
        <v>29455.06038611328</v>
      </c>
      <c r="K73" s="17">
        <f>SUM($J73:J$136)</f>
        <v>596737.54179159098</v>
      </c>
      <c r="L73" s="19">
        <f t="shared" si="10"/>
        <v>20.259253723103061</v>
      </c>
      <c r="N73" s="6">
        <v>59</v>
      </c>
      <c r="O73" s="6">
        <f t="shared" si="2"/>
        <v>59</v>
      </c>
      <c r="P73" s="20">
        <f t="shared" si="3"/>
        <v>90498</v>
      </c>
      <c r="Q73" s="20">
        <f t="shared" si="4"/>
        <v>94748</v>
      </c>
      <c r="R73" s="5">
        <f t="shared" si="5"/>
        <v>94748</v>
      </c>
      <c r="S73" s="5">
        <f t="shared" si="14"/>
        <v>2665624054.8224797</v>
      </c>
      <c r="T73" s="20">
        <f>SUM(S73:$S$136)</f>
        <v>41337662426.62545</v>
      </c>
      <c r="U73" s="6">
        <f t="shared" si="11"/>
        <v>15.507686596630139</v>
      </c>
    </row>
    <row r="74" spans="1:21">
      <c r="A74" s="21">
        <v>60</v>
      </c>
      <c r="B74" s="14">
        <f>Absterbeordnung!B68</f>
        <v>89637</v>
      </c>
      <c r="C74" s="15">
        <f t="shared" si="12"/>
        <v>0.30478226645907031</v>
      </c>
      <c r="D74" s="14">
        <f t="shared" si="7"/>
        <v>27319.768018591683</v>
      </c>
      <c r="E74" s="14">
        <f>SUM(D74:$D$136)</f>
        <v>472575.23215456784</v>
      </c>
      <c r="F74" s="16">
        <f t="shared" si="8"/>
        <v>17.297922582394197</v>
      </c>
      <c r="G74" s="5"/>
      <c r="H74" s="17">
        <f>Absterbeordnung!C68</f>
        <v>94291</v>
      </c>
      <c r="I74" s="18">
        <f t="shared" si="13"/>
        <v>0.30478226645907031</v>
      </c>
      <c r="J74" s="17">
        <f t="shared" si="9"/>
        <v>28738.2246866922</v>
      </c>
      <c r="K74" s="17">
        <f>SUM($J74:J$136)</f>
        <v>567282.48140547762</v>
      </c>
      <c r="L74" s="19">
        <f t="shared" si="10"/>
        <v>19.739649459563484</v>
      </c>
      <c r="N74" s="6">
        <v>60</v>
      </c>
      <c r="O74" s="6">
        <f t="shared" si="2"/>
        <v>60</v>
      </c>
      <c r="P74" s="20">
        <f t="shared" si="3"/>
        <v>89637</v>
      </c>
      <c r="Q74" s="20">
        <f t="shared" si="4"/>
        <v>94291</v>
      </c>
      <c r="R74" s="5">
        <f t="shared" si="5"/>
        <v>94291</v>
      </c>
      <c r="S74" s="5">
        <f t="shared" si="14"/>
        <v>2576008246.2410288</v>
      </c>
      <c r="T74" s="20">
        <f>SUM(S74:$S$136)</f>
        <v>38672038371.802971</v>
      </c>
      <c r="U74" s="6">
        <f t="shared" si="11"/>
        <v>15.012389198766778</v>
      </c>
    </row>
    <row r="75" spans="1:21">
      <c r="A75" s="21">
        <v>61</v>
      </c>
      <c r="B75" s="14">
        <f>Absterbeordnung!B69</f>
        <v>88711</v>
      </c>
      <c r="C75" s="15">
        <f t="shared" si="12"/>
        <v>0.29880614358732388</v>
      </c>
      <c r="D75" s="14">
        <f t="shared" si="7"/>
        <v>26507.391803775088</v>
      </c>
      <c r="E75" s="14">
        <f>SUM(D75:$D$136)</f>
        <v>445255.46413597616</v>
      </c>
      <c r="F75" s="16">
        <f t="shared" si="8"/>
        <v>16.797407584723761</v>
      </c>
      <c r="G75" s="5"/>
      <c r="H75" s="17">
        <f>Absterbeordnung!C69</f>
        <v>93796</v>
      </c>
      <c r="I75" s="18">
        <f t="shared" si="13"/>
        <v>0.29880614358732388</v>
      </c>
      <c r="J75" s="17">
        <f t="shared" si="9"/>
        <v>28026.821043916632</v>
      </c>
      <c r="K75" s="17">
        <f>SUM($J75:J$136)</f>
        <v>538544.2567187855</v>
      </c>
      <c r="L75" s="19">
        <f t="shared" si="10"/>
        <v>19.215317209001817</v>
      </c>
      <c r="N75" s="6">
        <v>61</v>
      </c>
      <c r="O75" s="6">
        <f t="shared" si="2"/>
        <v>61</v>
      </c>
      <c r="P75" s="20">
        <f t="shared" si="3"/>
        <v>88711</v>
      </c>
      <c r="Q75" s="20">
        <f t="shared" si="4"/>
        <v>93796</v>
      </c>
      <c r="R75" s="5">
        <f t="shared" si="5"/>
        <v>93796</v>
      </c>
      <c r="S75" s="5">
        <f t="shared" si="14"/>
        <v>2486287321.6268883</v>
      </c>
      <c r="T75" s="20">
        <f>SUM(S75:$S$136)</f>
        <v>36096030125.561943</v>
      </c>
      <c r="U75" s="6">
        <f t="shared" si="11"/>
        <v>14.518044560490582</v>
      </c>
    </row>
    <row r="76" spans="1:21">
      <c r="A76" s="21">
        <v>62</v>
      </c>
      <c r="B76" s="14">
        <f>Absterbeordnung!B70</f>
        <v>87717</v>
      </c>
      <c r="C76" s="15">
        <f t="shared" si="12"/>
        <v>0.29294719959541554</v>
      </c>
      <c r="D76" s="14">
        <f t="shared" si="7"/>
        <v>25696.449506911064</v>
      </c>
      <c r="E76" s="14">
        <f>SUM(D76:$D$136)</f>
        <v>418748.07233220106</v>
      </c>
      <c r="F76" s="16">
        <f t="shared" si="8"/>
        <v>16.295950622267046</v>
      </c>
      <c r="G76" s="5"/>
      <c r="H76" s="17">
        <f>Absterbeordnung!C70</f>
        <v>93258</v>
      </c>
      <c r="I76" s="18">
        <f t="shared" si="13"/>
        <v>0.29294719959541554</v>
      </c>
      <c r="J76" s="17">
        <f t="shared" si="9"/>
        <v>27319.669939869262</v>
      </c>
      <c r="K76" s="17">
        <f>SUM($J76:J$136)</f>
        <v>510517.43567486882</v>
      </c>
      <c r="L76" s="19">
        <f t="shared" si="10"/>
        <v>18.686808325229418</v>
      </c>
      <c r="N76" s="6">
        <v>62</v>
      </c>
      <c r="O76" s="6">
        <f t="shared" si="2"/>
        <v>62</v>
      </c>
      <c r="P76" s="20">
        <f t="shared" si="3"/>
        <v>87717</v>
      </c>
      <c r="Q76" s="20">
        <f t="shared" si="4"/>
        <v>93258</v>
      </c>
      <c r="R76" s="5">
        <f t="shared" si="5"/>
        <v>93258</v>
      </c>
      <c r="S76" s="5">
        <f t="shared" si="14"/>
        <v>2396399488.1155119</v>
      </c>
      <c r="T76" s="20">
        <f>SUM(S76:$S$136)</f>
        <v>33609742803.935032</v>
      </c>
      <c r="U76" s="6">
        <f t="shared" si="11"/>
        <v>14.025100143200735</v>
      </c>
    </row>
    <row r="77" spans="1:21">
      <c r="A77" s="21">
        <v>63</v>
      </c>
      <c r="B77" s="14">
        <f>Absterbeordnung!B71</f>
        <v>86651</v>
      </c>
      <c r="C77" s="15">
        <f t="shared" si="12"/>
        <v>0.28720313685825061</v>
      </c>
      <c r="D77" s="14">
        <f t="shared" si="7"/>
        <v>24886.439011904273</v>
      </c>
      <c r="E77" s="14">
        <f>SUM(D77:$D$136)</f>
        <v>393051.62282529002</v>
      </c>
      <c r="F77" s="16">
        <f t="shared" si="8"/>
        <v>15.793807327648453</v>
      </c>
      <c r="G77" s="5"/>
      <c r="H77" s="17">
        <f>Absterbeordnung!C71</f>
        <v>92675</v>
      </c>
      <c r="I77" s="18">
        <f t="shared" si="13"/>
        <v>0.28720313685825061</v>
      </c>
      <c r="J77" s="17">
        <f t="shared" si="9"/>
        <v>26616.550708338375</v>
      </c>
      <c r="K77" s="17">
        <f>SUM($J77:J$136)</f>
        <v>483197.76573499962</v>
      </c>
      <c r="L77" s="19">
        <f t="shared" si="10"/>
        <v>18.154033970435712</v>
      </c>
      <c r="N77" s="6">
        <v>63</v>
      </c>
      <c r="O77" s="6">
        <f t="shared" si="2"/>
        <v>63</v>
      </c>
      <c r="P77" s="20">
        <f t="shared" si="3"/>
        <v>86651</v>
      </c>
      <c r="Q77" s="20">
        <f t="shared" si="4"/>
        <v>92675</v>
      </c>
      <c r="R77" s="5">
        <f t="shared" si="5"/>
        <v>92675</v>
      </c>
      <c r="S77" s="5">
        <f t="shared" si="14"/>
        <v>2306350735.4282284</v>
      </c>
      <c r="T77" s="20">
        <f>SUM(S77:$S$136)</f>
        <v>31213343315.819515</v>
      </c>
      <c r="U77" s="6">
        <f t="shared" si="11"/>
        <v>13.533649863546891</v>
      </c>
    </row>
    <row r="78" spans="1:21">
      <c r="A78" s="21">
        <v>64</v>
      </c>
      <c r="B78" s="14">
        <f>Absterbeordnung!B72</f>
        <v>85510</v>
      </c>
      <c r="C78" s="15">
        <f t="shared" si="12"/>
        <v>0.28157170280220639</v>
      </c>
      <c r="D78" s="14">
        <f t="shared" si="7"/>
        <v>24077.196306616668</v>
      </c>
      <c r="E78" s="14">
        <f>SUM(D78:$D$136)</f>
        <v>368165.18381338572</v>
      </c>
      <c r="F78" s="16">
        <f t="shared" si="8"/>
        <v>15.291032191825842</v>
      </c>
      <c r="G78" s="5"/>
      <c r="H78" s="17">
        <f>Absterbeordnung!C72</f>
        <v>92045</v>
      </c>
      <c r="I78" s="18">
        <f t="shared" si="13"/>
        <v>0.28157170280220639</v>
      </c>
      <c r="J78" s="17">
        <f t="shared" si="9"/>
        <v>25917.267384429088</v>
      </c>
      <c r="K78" s="17">
        <f>SUM($J78:J$136)</f>
        <v>456581.21502666123</v>
      </c>
      <c r="L78" s="19">
        <f t="shared" si="10"/>
        <v>17.616873270403964</v>
      </c>
      <c r="N78" s="6">
        <v>64</v>
      </c>
      <c r="O78" s="6">
        <f t="shared" si="2"/>
        <v>64</v>
      </c>
      <c r="P78" s="20">
        <f t="shared" si="3"/>
        <v>85510</v>
      </c>
      <c r="Q78" s="20">
        <f t="shared" si="4"/>
        <v>92045</v>
      </c>
      <c r="R78" s="5">
        <f t="shared" si="5"/>
        <v>92045</v>
      </c>
      <c r="S78" s="5">
        <f t="shared" si="14"/>
        <v>2216185534.0425315</v>
      </c>
      <c r="T78" s="20">
        <f>SUM(S78:$S$136)</f>
        <v>28906992580.391293</v>
      </c>
      <c r="U78" s="6">
        <f t="shared" si="11"/>
        <v>13.043579671627135</v>
      </c>
    </row>
    <row r="79" spans="1:21">
      <c r="A79" s="21">
        <v>65</v>
      </c>
      <c r="B79" s="14">
        <f>Absterbeordnung!B73</f>
        <v>84292</v>
      </c>
      <c r="C79" s="15">
        <f t="shared" ref="C79:C110" si="15">1/(((1+($B$5/100))^A79))</f>
        <v>0.27605068902177099</v>
      </c>
      <c r="D79" s="14">
        <f t="shared" si="7"/>
        <v>23268.864679023121</v>
      </c>
      <c r="E79" s="14">
        <f>SUM(D79:$D$136)</f>
        <v>344087.98750676902</v>
      </c>
      <c r="F79" s="16">
        <f t="shared" si="8"/>
        <v>14.787485004241066</v>
      </c>
      <c r="G79" s="5"/>
      <c r="H79" s="17">
        <f>Absterbeordnung!C73</f>
        <v>91364</v>
      </c>
      <c r="I79" s="18">
        <f t="shared" ref="I79:I110" si="16">1/(((1+($B$5/100))^A79))</f>
        <v>0.27605068902177099</v>
      </c>
      <c r="J79" s="17">
        <f t="shared" si="9"/>
        <v>25221.095151785084</v>
      </c>
      <c r="K79" s="17">
        <f>SUM($J79:J$136)</f>
        <v>430663.94764223212</v>
      </c>
      <c r="L79" s="19">
        <f t="shared" si="10"/>
        <v>17.075545096294157</v>
      </c>
      <c r="N79" s="6">
        <v>65</v>
      </c>
      <c r="O79" s="6">
        <f t="shared" ref="O79:O136" si="17">N79+$B$3</f>
        <v>65</v>
      </c>
      <c r="P79" s="20">
        <f t="shared" ref="P79:P127" si="18">B79</f>
        <v>84292</v>
      </c>
      <c r="Q79" s="20">
        <f t="shared" ref="Q79:Q127" si="19">H79</f>
        <v>91364</v>
      </c>
      <c r="R79" s="5">
        <f t="shared" ref="R79:R136" si="20">LOOKUP(N79,$O$14:$O$136,$Q$14:$Q$136)</f>
        <v>91364</v>
      </c>
      <c r="S79" s="5">
        <f t="shared" ref="S79:S110" si="21">P79*R79*I79</f>
        <v>2125936552.5342684</v>
      </c>
      <c r="T79" s="20">
        <f>SUM(S79:$S$136)</f>
        <v>26690807046.348759</v>
      </c>
      <c r="U79" s="6">
        <f t="shared" si="11"/>
        <v>12.554846481439631</v>
      </c>
    </row>
    <row r="80" spans="1:21">
      <c r="A80" s="21">
        <v>66</v>
      </c>
      <c r="B80" s="14">
        <f>Absterbeordnung!B74</f>
        <v>82994</v>
      </c>
      <c r="C80" s="15">
        <f t="shared" si="15"/>
        <v>0.27063793041350098</v>
      </c>
      <c r="D80" s="14">
        <f t="shared" ref="D80:D127" si="22">B80*C80</f>
        <v>22461.324396738102</v>
      </c>
      <c r="E80" s="14">
        <f>SUM(D80:$D$136)</f>
        <v>320819.12282774592</v>
      </c>
      <c r="F80" s="16">
        <f t="shared" ref="F80:F127" si="23">E80/D80</f>
        <v>14.283179262320623</v>
      </c>
      <c r="G80" s="5"/>
      <c r="H80" s="17">
        <f>Absterbeordnung!C74</f>
        <v>90634</v>
      </c>
      <c r="I80" s="18">
        <f t="shared" si="16"/>
        <v>0.27063793041350098</v>
      </c>
      <c r="J80" s="17">
        <f t="shared" ref="J80:J127" si="24">H80*I80</f>
        <v>24528.998185097247</v>
      </c>
      <c r="K80" s="17">
        <f>SUM($J80:J$136)</f>
        <v>405442.85249044705</v>
      </c>
      <c r="L80" s="19">
        <f t="shared" ref="L80:L127" si="25">K80/J80</f>
        <v>16.529123995645957</v>
      </c>
      <c r="N80" s="6">
        <v>66</v>
      </c>
      <c r="O80" s="6">
        <f t="shared" si="17"/>
        <v>66</v>
      </c>
      <c r="P80" s="20">
        <f t="shared" si="18"/>
        <v>82994</v>
      </c>
      <c r="Q80" s="20">
        <f t="shared" si="19"/>
        <v>90634</v>
      </c>
      <c r="R80" s="5">
        <f t="shared" si="20"/>
        <v>90634</v>
      </c>
      <c r="S80" s="5">
        <f t="shared" si="21"/>
        <v>2035759675.373961</v>
      </c>
      <c r="T80" s="20">
        <f>SUM(S80:$S$136)</f>
        <v>24564870493.814495</v>
      </c>
      <c r="U80" s="6">
        <f t="shared" ref="U80:U127" si="26">T80/S80</f>
        <v>12.066684879835842</v>
      </c>
    </row>
    <row r="81" spans="1:21">
      <c r="A81" s="21">
        <v>67</v>
      </c>
      <c r="B81" s="14">
        <f>Absterbeordnung!B75</f>
        <v>81615</v>
      </c>
      <c r="C81" s="15">
        <f t="shared" si="15"/>
        <v>0.26533130432696173</v>
      </c>
      <c r="D81" s="14">
        <f t="shared" si="22"/>
        <v>21655.014402644982</v>
      </c>
      <c r="E81" s="14">
        <f>SUM(D81:$D$136)</f>
        <v>298357.79843100777</v>
      </c>
      <c r="F81" s="16">
        <f t="shared" si="23"/>
        <v>13.777769567983563</v>
      </c>
      <c r="G81" s="5"/>
      <c r="H81" s="17">
        <f>Absterbeordnung!C75</f>
        <v>89854</v>
      </c>
      <c r="I81" s="18">
        <f t="shared" si="16"/>
        <v>0.26533130432696173</v>
      </c>
      <c r="J81" s="17">
        <f t="shared" si="24"/>
        <v>23841.07901899482</v>
      </c>
      <c r="K81" s="17">
        <f>SUM($J81:J$136)</f>
        <v>380913.85430534987</v>
      </c>
      <c r="L81" s="19">
        <f t="shared" si="25"/>
        <v>15.977206988067348</v>
      </c>
      <c r="N81" s="6">
        <v>67</v>
      </c>
      <c r="O81" s="6">
        <f t="shared" si="17"/>
        <v>67</v>
      </c>
      <c r="P81" s="20">
        <f t="shared" si="18"/>
        <v>81615</v>
      </c>
      <c r="Q81" s="20">
        <f t="shared" si="19"/>
        <v>89854</v>
      </c>
      <c r="R81" s="5">
        <f t="shared" si="20"/>
        <v>89854</v>
      </c>
      <c r="S81" s="5">
        <f t="shared" si="21"/>
        <v>1945789664.1352623</v>
      </c>
      <c r="T81" s="20">
        <f>SUM(S81:$S$136)</f>
        <v>22529110818.440533</v>
      </c>
      <c r="U81" s="6">
        <f t="shared" si="26"/>
        <v>11.578389603818151</v>
      </c>
    </row>
    <row r="82" spans="1:21">
      <c r="A82" s="21">
        <v>68</v>
      </c>
      <c r="B82" s="14">
        <f>Absterbeordnung!B76</f>
        <v>80155</v>
      </c>
      <c r="C82" s="15">
        <f t="shared" si="15"/>
        <v>0.26012872973231543</v>
      </c>
      <c r="D82" s="14">
        <f t="shared" si="22"/>
        <v>20850.618331693742</v>
      </c>
      <c r="E82" s="14">
        <f>SUM(D82:$D$136)</f>
        <v>276702.78402836277</v>
      </c>
      <c r="F82" s="16">
        <f t="shared" si="23"/>
        <v>13.27072318079718</v>
      </c>
      <c r="G82" s="5"/>
      <c r="H82" s="17">
        <f>Absterbeordnung!C76</f>
        <v>89025</v>
      </c>
      <c r="I82" s="18">
        <f t="shared" si="16"/>
        <v>0.26012872973231543</v>
      </c>
      <c r="J82" s="17">
        <f t="shared" si="24"/>
        <v>23157.960164419383</v>
      </c>
      <c r="K82" s="17">
        <f>SUM($J82:J$136)</f>
        <v>357072.775286355</v>
      </c>
      <c r="L82" s="19">
        <f t="shared" si="25"/>
        <v>15.419008097050483</v>
      </c>
      <c r="N82" s="6">
        <v>68</v>
      </c>
      <c r="O82" s="6">
        <f t="shared" si="17"/>
        <v>68</v>
      </c>
      <c r="P82" s="20">
        <f t="shared" si="18"/>
        <v>80155</v>
      </c>
      <c r="Q82" s="20">
        <f t="shared" si="19"/>
        <v>89025</v>
      </c>
      <c r="R82" s="5">
        <f t="shared" si="20"/>
        <v>89025</v>
      </c>
      <c r="S82" s="5">
        <f t="shared" si="21"/>
        <v>1856226296.9790356</v>
      </c>
      <c r="T82" s="20">
        <f>SUM(S82:$S$136)</f>
        <v>20583321154.305267</v>
      </c>
      <c r="U82" s="6">
        <f t="shared" si="26"/>
        <v>11.088799457158933</v>
      </c>
    </row>
    <row r="83" spans="1:21">
      <c r="A83" s="21">
        <v>69</v>
      </c>
      <c r="B83" s="14">
        <f>Absterbeordnung!B77</f>
        <v>78611</v>
      </c>
      <c r="C83" s="15">
        <f t="shared" si="15"/>
        <v>0.25502816640423082</v>
      </c>
      <c r="D83" s="14">
        <f t="shared" si="22"/>
        <v>20048.019189202987</v>
      </c>
      <c r="E83" s="14">
        <f>SUM(D83:$D$136)</f>
        <v>255852.16569666914</v>
      </c>
      <c r="F83" s="16">
        <f t="shared" si="23"/>
        <v>12.76196731866958</v>
      </c>
      <c r="G83" s="5"/>
      <c r="H83" s="17">
        <f>Absterbeordnung!C77</f>
        <v>88142</v>
      </c>
      <c r="I83" s="18">
        <f t="shared" si="16"/>
        <v>0.25502816640423082</v>
      </c>
      <c r="J83" s="17">
        <f t="shared" si="24"/>
        <v>22478.692643201714</v>
      </c>
      <c r="K83" s="17">
        <f>SUM($J83:J$136)</f>
        <v>333914.81512193568</v>
      </c>
      <c r="L83" s="19">
        <f t="shared" si="25"/>
        <v>14.854725780634862</v>
      </c>
      <c r="N83" s="6">
        <v>69</v>
      </c>
      <c r="O83" s="6">
        <f t="shared" si="17"/>
        <v>69</v>
      </c>
      <c r="P83" s="20">
        <f t="shared" si="18"/>
        <v>78611</v>
      </c>
      <c r="Q83" s="20">
        <f t="shared" si="19"/>
        <v>88142</v>
      </c>
      <c r="R83" s="5">
        <f t="shared" si="20"/>
        <v>88142</v>
      </c>
      <c r="S83" s="5">
        <f t="shared" si="21"/>
        <v>1767072507.3747299</v>
      </c>
      <c r="T83" s="20">
        <f>SUM(S83:$S$136)</f>
        <v>18727094857.326233</v>
      </c>
      <c r="U83" s="6">
        <f t="shared" si="26"/>
        <v>10.597807831410575</v>
      </c>
    </row>
    <row r="84" spans="1:21">
      <c r="A84" s="21">
        <v>70</v>
      </c>
      <c r="B84" s="14">
        <f>Absterbeordnung!B78</f>
        <v>76977</v>
      </c>
      <c r="C84" s="15">
        <f t="shared" si="15"/>
        <v>0.25002761412179492</v>
      </c>
      <c r="D84" s="14">
        <f t="shared" si="22"/>
        <v>19246.375652253406</v>
      </c>
      <c r="E84" s="14">
        <f>SUM(D84:$D$136)</f>
        <v>235804.14650746615</v>
      </c>
      <c r="F84" s="16">
        <f t="shared" si="23"/>
        <v>12.251872808055563</v>
      </c>
      <c r="G84" s="5"/>
      <c r="H84" s="17">
        <f>Absterbeordnung!C78</f>
        <v>87199</v>
      </c>
      <c r="I84" s="18">
        <f t="shared" si="16"/>
        <v>0.25002761412179492</v>
      </c>
      <c r="J84" s="17">
        <f t="shared" si="24"/>
        <v>21802.157923806393</v>
      </c>
      <c r="K84" s="17">
        <f>SUM($J84:J$136)</f>
        <v>311436.12247873395</v>
      </c>
      <c r="L84" s="19">
        <f t="shared" si="25"/>
        <v>14.284646665120613</v>
      </c>
      <c r="N84" s="6">
        <v>70</v>
      </c>
      <c r="O84" s="6">
        <f t="shared" si="17"/>
        <v>70</v>
      </c>
      <c r="P84" s="20">
        <f t="shared" si="18"/>
        <v>76977</v>
      </c>
      <c r="Q84" s="20">
        <f t="shared" si="19"/>
        <v>87199</v>
      </c>
      <c r="R84" s="5">
        <f t="shared" si="20"/>
        <v>87199</v>
      </c>
      <c r="S84" s="5">
        <f t="shared" si="21"/>
        <v>1678264710.500845</v>
      </c>
      <c r="T84" s="20">
        <f>SUM(S84:$S$136)</f>
        <v>16960022349.951498</v>
      </c>
      <c r="U84" s="6">
        <f t="shared" si="26"/>
        <v>10.105689670904249</v>
      </c>
    </row>
    <row r="85" spans="1:21">
      <c r="A85" s="21">
        <v>71</v>
      </c>
      <c r="B85" s="14">
        <f>Absterbeordnung!B79</f>
        <v>75245</v>
      </c>
      <c r="C85" s="15">
        <f t="shared" si="15"/>
        <v>0.24512511188411268</v>
      </c>
      <c r="D85" s="14">
        <f t="shared" si="22"/>
        <v>18444.43904372006</v>
      </c>
      <c r="E85" s="14">
        <f>SUM(D85:$D$136)</f>
        <v>216557.77085521276</v>
      </c>
      <c r="F85" s="16">
        <f t="shared" si="23"/>
        <v>11.741087399941614</v>
      </c>
      <c r="G85" s="5"/>
      <c r="H85" s="17">
        <f>Absterbeordnung!C79</f>
        <v>86185</v>
      </c>
      <c r="I85" s="18">
        <f t="shared" si="16"/>
        <v>0.24512511188411268</v>
      </c>
      <c r="J85" s="17">
        <f t="shared" si="24"/>
        <v>21126.10776773225</v>
      </c>
      <c r="K85" s="17">
        <f>SUM($J85:J$136)</f>
        <v>289633.96455492754</v>
      </c>
      <c r="L85" s="19">
        <f t="shared" si="25"/>
        <v>13.70976460686766</v>
      </c>
      <c r="N85" s="6">
        <v>71</v>
      </c>
      <c r="O85" s="6">
        <f t="shared" si="17"/>
        <v>71</v>
      </c>
      <c r="P85" s="20">
        <f t="shared" si="18"/>
        <v>75245</v>
      </c>
      <c r="Q85" s="20">
        <f t="shared" si="19"/>
        <v>86185</v>
      </c>
      <c r="R85" s="5">
        <f t="shared" si="20"/>
        <v>86185</v>
      </c>
      <c r="S85" s="5">
        <f t="shared" si="21"/>
        <v>1589633978.9830132</v>
      </c>
      <c r="T85" s="20">
        <f>SUM(S85:$S$136)</f>
        <v>15281757639.450653</v>
      </c>
      <c r="U85" s="6">
        <f t="shared" si="26"/>
        <v>9.6133813453253776</v>
      </c>
    </row>
    <row r="86" spans="1:21">
      <c r="A86" s="21">
        <v>72</v>
      </c>
      <c r="B86" s="14">
        <f>Absterbeordnung!B80</f>
        <v>73403</v>
      </c>
      <c r="C86" s="15">
        <f t="shared" si="15"/>
        <v>0.24031873714128693</v>
      </c>
      <c r="D86" s="14">
        <f t="shared" si="22"/>
        <v>17640.116262381885</v>
      </c>
      <c r="E86" s="14">
        <f>SUM(D86:$D$136)</f>
        <v>198113.33181149268</v>
      </c>
      <c r="F86" s="16">
        <f t="shared" si="23"/>
        <v>11.230840481135361</v>
      </c>
      <c r="G86" s="5"/>
      <c r="H86" s="17">
        <f>Absterbeordnung!C80</f>
        <v>85083</v>
      </c>
      <c r="I86" s="18">
        <f t="shared" si="16"/>
        <v>0.24031873714128693</v>
      </c>
      <c r="J86" s="17">
        <f t="shared" si="24"/>
        <v>20447.039112192117</v>
      </c>
      <c r="K86" s="17">
        <f>SUM($J86:J$136)</f>
        <v>268507.85678719531</v>
      </c>
      <c r="L86" s="19">
        <f t="shared" si="25"/>
        <v>13.131869867020992</v>
      </c>
      <c r="N86" s="6">
        <v>72</v>
      </c>
      <c r="O86" s="6">
        <f t="shared" si="17"/>
        <v>72</v>
      </c>
      <c r="P86" s="20">
        <f t="shared" si="18"/>
        <v>73403</v>
      </c>
      <c r="Q86" s="20">
        <f t="shared" si="19"/>
        <v>85083</v>
      </c>
      <c r="R86" s="5">
        <f t="shared" si="20"/>
        <v>85083</v>
      </c>
      <c r="S86" s="5">
        <f t="shared" si="21"/>
        <v>1500874011.9522378</v>
      </c>
      <c r="T86" s="20">
        <f>SUM(S86:$S$136)</f>
        <v>13692123660.46764</v>
      </c>
      <c r="U86" s="6">
        <f t="shared" si="26"/>
        <v>9.1227668354773019</v>
      </c>
    </row>
    <row r="87" spans="1:21">
      <c r="A87" s="21">
        <v>73</v>
      </c>
      <c r="B87" s="14">
        <f>Absterbeordnung!B81</f>
        <v>71434</v>
      </c>
      <c r="C87" s="15">
        <f t="shared" si="15"/>
        <v>0.2356066050404774</v>
      </c>
      <c r="D87" s="14">
        <f t="shared" si="22"/>
        <v>16830.322224461463</v>
      </c>
      <c r="E87" s="14">
        <f>SUM(D87:$D$136)</f>
        <v>180473.21554911081</v>
      </c>
      <c r="F87" s="16">
        <f t="shared" si="23"/>
        <v>10.723099245646534</v>
      </c>
      <c r="G87" s="5"/>
      <c r="H87" s="17">
        <f>Absterbeordnung!C81</f>
        <v>83873</v>
      </c>
      <c r="I87" s="18">
        <f t="shared" si="16"/>
        <v>0.2356066050404774</v>
      </c>
      <c r="J87" s="17">
        <f t="shared" si="24"/>
        <v>19761.03278455996</v>
      </c>
      <c r="K87" s="17">
        <f>SUM($J87:J$136)</f>
        <v>248060.8176750032</v>
      </c>
      <c r="L87" s="19">
        <f t="shared" si="25"/>
        <v>12.553029003060127</v>
      </c>
      <c r="N87" s="6">
        <v>73</v>
      </c>
      <c r="O87" s="6">
        <f t="shared" si="17"/>
        <v>73</v>
      </c>
      <c r="P87" s="20">
        <f t="shared" si="18"/>
        <v>71434</v>
      </c>
      <c r="Q87" s="20">
        <f t="shared" si="19"/>
        <v>83873</v>
      </c>
      <c r="R87" s="5">
        <f t="shared" si="20"/>
        <v>83873</v>
      </c>
      <c r="S87" s="5">
        <f t="shared" si="21"/>
        <v>1411609615.9322562</v>
      </c>
      <c r="T87" s="20">
        <f>SUM(S87:$S$136)</f>
        <v>12191249648.515402</v>
      </c>
      <c r="U87" s="6">
        <f t="shared" si="26"/>
        <v>8.6364172579428402</v>
      </c>
    </row>
    <row r="88" spans="1:21">
      <c r="A88" s="21">
        <v>74</v>
      </c>
      <c r="B88" s="14">
        <f>Absterbeordnung!B82</f>
        <v>69318</v>
      </c>
      <c r="C88" s="15">
        <f t="shared" si="15"/>
        <v>0.23098686768674251</v>
      </c>
      <c r="D88" s="14">
        <f t="shared" si="22"/>
        <v>16011.547694309616</v>
      </c>
      <c r="E88" s="14">
        <f>SUM(D88:$D$136)</f>
        <v>163642.89332464934</v>
      </c>
      <c r="F88" s="16">
        <f t="shared" si="23"/>
        <v>10.220304523266467</v>
      </c>
      <c r="G88" s="5"/>
      <c r="H88" s="17">
        <f>Absterbeordnung!C82</f>
        <v>82531</v>
      </c>
      <c r="I88" s="18">
        <f t="shared" si="16"/>
        <v>0.23098686768674251</v>
      </c>
      <c r="J88" s="17">
        <f t="shared" si="24"/>
        <v>19063.577177054547</v>
      </c>
      <c r="K88" s="17">
        <f>SUM($J88:J$136)</f>
        <v>228299.7848904432</v>
      </c>
      <c r="L88" s="19">
        <f t="shared" si="25"/>
        <v>11.975705439230534</v>
      </c>
      <c r="N88" s="6">
        <v>74</v>
      </c>
      <c r="O88" s="6">
        <f t="shared" si="17"/>
        <v>74</v>
      </c>
      <c r="P88" s="20">
        <f t="shared" si="18"/>
        <v>69318</v>
      </c>
      <c r="Q88" s="20">
        <f t="shared" si="19"/>
        <v>82531</v>
      </c>
      <c r="R88" s="5">
        <f t="shared" si="20"/>
        <v>82531</v>
      </c>
      <c r="S88" s="5">
        <f t="shared" si="21"/>
        <v>1321449042.7590671</v>
      </c>
      <c r="T88" s="20">
        <f>SUM(S88:$S$136)</f>
        <v>10779640032.583143</v>
      </c>
      <c r="U88" s="6">
        <f t="shared" si="26"/>
        <v>8.1574390565043817</v>
      </c>
    </row>
    <row r="89" spans="1:21">
      <c r="A89" s="21">
        <v>75</v>
      </c>
      <c r="B89" s="14">
        <f>Absterbeordnung!B83</f>
        <v>67034</v>
      </c>
      <c r="C89" s="15">
        <f t="shared" si="15"/>
        <v>0.22645771341837509</v>
      </c>
      <c r="D89" s="14">
        <f t="shared" si="22"/>
        <v>15180.366361287355</v>
      </c>
      <c r="E89" s="14">
        <f>SUM(D89:$D$136)</f>
        <v>147631.34563033973</v>
      </c>
      <c r="F89" s="16">
        <f t="shared" si="23"/>
        <v>9.7251503762666776</v>
      </c>
      <c r="G89" s="5"/>
      <c r="H89" s="17">
        <f>Absterbeordnung!C83</f>
        <v>81031</v>
      </c>
      <c r="I89" s="18">
        <f t="shared" si="16"/>
        <v>0.22645771341837509</v>
      </c>
      <c r="J89" s="17">
        <f t="shared" si="24"/>
        <v>18350.094976004351</v>
      </c>
      <c r="K89" s="17">
        <f>SUM($J89:J$136)</f>
        <v>209236.20771338866</v>
      </c>
      <c r="L89" s="19">
        <f t="shared" si="25"/>
        <v>11.402459114625731</v>
      </c>
      <c r="N89" s="6">
        <v>75</v>
      </c>
      <c r="O89" s="6">
        <f t="shared" si="17"/>
        <v>75</v>
      </c>
      <c r="P89" s="20">
        <f t="shared" si="18"/>
        <v>67034</v>
      </c>
      <c r="Q89" s="20">
        <f t="shared" si="19"/>
        <v>81031</v>
      </c>
      <c r="R89" s="5">
        <f t="shared" si="20"/>
        <v>81031</v>
      </c>
      <c r="S89" s="5">
        <f t="shared" si="21"/>
        <v>1230080266.6214757</v>
      </c>
      <c r="T89" s="20">
        <f>SUM(S89:$S$136)</f>
        <v>9458190989.8240776</v>
      </c>
      <c r="U89" s="6">
        <f t="shared" si="26"/>
        <v>7.6890844008105557</v>
      </c>
    </row>
    <row r="90" spans="1:21">
      <c r="A90" s="21">
        <v>76</v>
      </c>
      <c r="B90" s="14">
        <f>Absterbeordnung!B84</f>
        <v>64568</v>
      </c>
      <c r="C90" s="15">
        <f t="shared" si="15"/>
        <v>0.22201736609644609</v>
      </c>
      <c r="D90" s="14">
        <f t="shared" si="22"/>
        <v>14335.217294115331</v>
      </c>
      <c r="E90" s="14">
        <f>SUM(D90:$D$136)</f>
        <v>132450.97926905239</v>
      </c>
      <c r="F90" s="16">
        <f t="shared" si="23"/>
        <v>9.2395515569494773</v>
      </c>
      <c r="G90" s="5"/>
      <c r="H90" s="17">
        <f>Absterbeordnung!C84</f>
        <v>79349</v>
      </c>
      <c r="I90" s="18">
        <f t="shared" si="16"/>
        <v>0.22201736609644609</v>
      </c>
      <c r="J90" s="17">
        <f t="shared" si="24"/>
        <v>17616.8559823869</v>
      </c>
      <c r="K90" s="17">
        <f>SUM($J90:J$136)</f>
        <v>190886.11273738433</v>
      </c>
      <c r="L90" s="19">
        <f t="shared" si="25"/>
        <v>10.835424489377091</v>
      </c>
      <c r="N90" s="6">
        <v>76</v>
      </c>
      <c r="O90" s="6">
        <f t="shared" si="17"/>
        <v>76</v>
      </c>
      <c r="P90" s="20">
        <f t="shared" si="18"/>
        <v>64568</v>
      </c>
      <c r="Q90" s="20">
        <f t="shared" si="19"/>
        <v>79349</v>
      </c>
      <c r="R90" s="5">
        <f t="shared" si="20"/>
        <v>79349</v>
      </c>
      <c r="S90" s="5">
        <f t="shared" si="21"/>
        <v>1137485157.0707574</v>
      </c>
      <c r="T90" s="20">
        <f>SUM(S90:$S$136)</f>
        <v>8228110723.2026091</v>
      </c>
      <c r="U90" s="6">
        <f t="shared" si="26"/>
        <v>7.2335983217500379</v>
      </c>
    </row>
    <row r="91" spans="1:21">
      <c r="A91" s="21">
        <v>77</v>
      </c>
      <c r="B91" s="14">
        <f>Absterbeordnung!B85</f>
        <v>61906</v>
      </c>
      <c r="C91" s="15">
        <f t="shared" si="15"/>
        <v>0.2176640844082805</v>
      </c>
      <c r="D91" s="14">
        <f t="shared" si="22"/>
        <v>13474.712809379012</v>
      </c>
      <c r="E91" s="14">
        <f>SUM(D91:$D$136)</f>
        <v>118115.76197493705</v>
      </c>
      <c r="F91" s="16">
        <f t="shared" si="23"/>
        <v>8.7657350212854332</v>
      </c>
      <c r="G91" s="5"/>
      <c r="H91" s="17">
        <f>Absterbeordnung!C85</f>
        <v>77460</v>
      </c>
      <c r="I91" s="18">
        <f t="shared" si="16"/>
        <v>0.2176640844082805</v>
      </c>
      <c r="J91" s="17">
        <f t="shared" si="24"/>
        <v>16860.259978265407</v>
      </c>
      <c r="K91" s="17">
        <f>SUM($J91:J$136)</f>
        <v>173269.25675499742</v>
      </c>
      <c r="L91" s="19">
        <f t="shared" si="25"/>
        <v>10.276784401803955</v>
      </c>
      <c r="N91" s="6">
        <v>77</v>
      </c>
      <c r="O91" s="6">
        <f t="shared" si="17"/>
        <v>77</v>
      </c>
      <c r="P91" s="20">
        <f t="shared" si="18"/>
        <v>61906</v>
      </c>
      <c r="Q91" s="20">
        <f t="shared" si="19"/>
        <v>77460</v>
      </c>
      <c r="R91" s="5">
        <f t="shared" si="20"/>
        <v>77460</v>
      </c>
      <c r="S91" s="5">
        <f t="shared" si="21"/>
        <v>1043751254.2144983</v>
      </c>
      <c r="T91" s="20">
        <f>SUM(S91:$S$136)</f>
        <v>7090625566.1318502</v>
      </c>
      <c r="U91" s="6">
        <f t="shared" si="26"/>
        <v>6.7934055528087312</v>
      </c>
    </row>
    <row r="92" spans="1:21">
      <c r="A92" s="21">
        <v>78</v>
      </c>
      <c r="B92" s="14">
        <f>Absterbeordnung!B86</f>
        <v>59043</v>
      </c>
      <c r="C92" s="15">
        <f t="shared" si="15"/>
        <v>0.21339616118458871</v>
      </c>
      <c r="D92" s="14">
        <f t="shared" si="22"/>
        <v>12599.549544821672</v>
      </c>
      <c r="E92" s="14">
        <f>SUM(D92:$D$136)</f>
        <v>104641.04916555804</v>
      </c>
      <c r="F92" s="16">
        <f t="shared" si="23"/>
        <v>8.3051420841124273</v>
      </c>
      <c r="G92" s="5"/>
      <c r="H92" s="17">
        <f>Absterbeordnung!C86</f>
        <v>75343</v>
      </c>
      <c r="I92" s="18">
        <f t="shared" si="16"/>
        <v>0.21339616118458871</v>
      </c>
      <c r="J92" s="17">
        <f t="shared" si="24"/>
        <v>16077.906972130468</v>
      </c>
      <c r="K92" s="17">
        <f>SUM($J92:J$136)</f>
        <v>156408.99677673203</v>
      </c>
      <c r="L92" s="19">
        <f t="shared" si="25"/>
        <v>9.7281939152809045</v>
      </c>
      <c r="N92" s="6">
        <v>78</v>
      </c>
      <c r="O92" s="6">
        <f t="shared" si="17"/>
        <v>78</v>
      </c>
      <c r="P92" s="20">
        <f t="shared" si="18"/>
        <v>59043</v>
      </c>
      <c r="Q92" s="20">
        <f t="shared" si="19"/>
        <v>75343</v>
      </c>
      <c r="R92" s="5">
        <f t="shared" si="20"/>
        <v>75343</v>
      </c>
      <c r="S92" s="5">
        <f t="shared" si="21"/>
        <v>949287861.35549915</v>
      </c>
      <c r="T92" s="20">
        <f>SUM(S92:$S$136)</f>
        <v>6046874311.9173527</v>
      </c>
      <c r="U92" s="6">
        <f t="shared" si="26"/>
        <v>6.3699058610977612</v>
      </c>
    </row>
    <row r="93" spans="1:21">
      <c r="A93" s="21">
        <v>79</v>
      </c>
      <c r="B93" s="14">
        <f>Absterbeordnung!B87</f>
        <v>55984</v>
      </c>
      <c r="C93" s="15">
        <f t="shared" si="15"/>
        <v>0.20921192272998898</v>
      </c>
      <c r="D93" s="14">
        <f t="shared" si="22"/>
        <v>11712.520282115704</v>
      </c>
      <c r="E93" s="14">
        <f>SUM(D93:$D$136)</f>
        <v>92041.499620736373</v>
      </c>
      <c r="F93" s="16">
        <f t="shared" si="23"/>
        <v>7.8583855057461944</v>
      </c>
      <c r="G93" s="5"/>
      <c r="H93" s="17">
        <f>Absterbeordnung!C87</f>
        <v>72980</v>
      </c>
      <c r="I93" s="18">
        <f t="shared" si="16"/>
        <v>0.20921192272998898</v>
      </c>
      <c r="J93" s="17">
        <f t="shared" si="24"/>
        <v>15268.286120834597</v>
      </c>
      <c r="K93" s="17">
        <f>SUM($J93:J$136)</f>
        <v>140331.08980460154</v>
      </c>
      <c r="L93" s="19">
        <f t="shared" si="25"/>
        <v>9.1910178191585228</v>
      </c>
      <c r="N93" s="6">
        <v>79</v>
      </c>
      <c r="O93" s="6">
        <f t="shared" si="17"/>
        <v>79</v>
      </c>
      <c r="P93" s="20">
        <f t="shared" si="18"/>
        <v>55984</v>
      </c>
      <c r="Q93" s="20">
        <f t="shared" si="19"/>
        <v>72980</v>
      </c>
      <c r="R93" s="5">
        <f t="shared" si="20"/>
        <v>72980</v>
      </c>
      <c r="S93" s="5">
        <f t="shared" si="21"/>
        <v>854779730.18880403</v>
      </c>
      <c r="T93" s="20">
        <f>SUM(S93:$S$136)</f>
        <v>5097586450.5618544</v>
      </c>
      <c r="U93" s="6">
        <f t="shared" si="26"/>
        <v>5.9636257980004954</v>
      </c>
    </row>
    <row r="94" spans="1:21">
      <c r="A94" s="21">
        <v>80</v>
      </c>
      <c r="B94" s="14">
        <f>Absterbeordnung!B88</f>
        <v>52740</v>
      </c>
      <c r="C94" s="15">
        <f t="shared" si="15"/>
        <v>0.20510972816665585</v>
      </c>
      <c r="D94" s="14">
        <f t="shared" si="22"/>
        <v>10817.487063509428</v>
      </c>
      <c r="E94" s="14">
        <f>SUM(D94:$D$136)</f>
        <v>80328.979338620687</v>
      </c>
      <c r="F94" s="16">
        <f t="shared" si="23"/>
        <v>7.4258447333479145</v>
      </c>
      <c r="G94" s="5"/>
      <c r="H94" s="17">
        <f>Absterbeordnung!C88</f>
        <v>70356</v>
      </c>
      <c r="I94" s="18">
        <f t="shared" si="16"/>
        <v>0.20510972816665585</v>
      </c>
      <c r="J94" s="17">
        <f t="shared" si="24"/>
        <v>14430.700034893238</v>
      </c>
      <c r="K94" s="17">
        <f>SUM($J94:J$136)</f>
        <v>125062.80368376698</v>
      </c>
      <c r="L94" s="19">
        <f t="shared" si="25"/>
        <v>8.666440531739056</v>
      </c>
      <c r="N94" s="6">
        <v>80</v>
      </c>
      <c r="O94" s="6">
        <f t="shared" si="17"/>
        <v>80</v>
      </c>
      <c r="P94" s="20">
        <f t="shared" si="18"/>
        <v>52740</v>
      </c>
      <c r="Q94" s="20">
        <f t="shared" si="19"/>
        <v>70356</v>
      </c>
      <c r="R94" s="5">
        <f t="shared" si="20"/>
        <v>70356</v>
      </c>
      <c r="S94" s="5">
        <f t="shared" si="21"/>
        <v>761075119.84026945</v>
      </c>
      <c r="T94" s="20">
        <f>SUM(S94:$S$136)</f>
        <v>4242806720.3730497</v>
      </c>
      <c r="U94" s="6">
        <f t="shared" si="26"/>
        <v>5.5747541993798304</v>
      </c>
    </row>
    <row r="95" spans="1:21">
      <c r="A95" s="21">
        <v>81</v>
      </c>
      <c r="B95" s="14">
        <f>Absterbeordnung!B89</f>
        <v>49330</v>
      </c>
      <c r="C95" s="15">
        <f t="shared" si="15"/>
        <v>0.20108796879083907</v>
      </c>
      <c r="D95" s="14">
        <f t="shared" si="22"/>
        <v>9919.6695004520916</v>
      </c>
      <c r="E95" s="14">
        <f>SUM(D95:$D$136)</f>
        <v>69511.492275111261</v>
      </c>
      <c r="F95" s="16">
        <f t="shared" si="23"/>
        <v>7.0074403458646737</v>
      </c>
      <c r="G95" s="5"/>
      <c r="H95" s="17">
        <f>Absterbeordnung!C89</f>
        <v>67458</v>
      </c>
      <c r="I95" s="18">
        <f t="shared" si="16"/>
        <v>0.20108796879083907</v>
      </c>
      <c r="J95" s="17">
        <f t="shared" si="24"/>
        <v>13564.992198692422</v>
      </c>
      <c r="K95" s="17">
        <f>SUM($J95:J$136)</f>
        <v>110632.10364887374</v>
      </c>
      <c r="L95" s="19">
        <f t="shared" si="25"/>
        <v>8.1557071340990497</v>
      </c>
      <c r="N95" s="6">
        <v>81</v>
      </c>
      <c r="O95" s="6">
        <f t="shared" si="17"/>
        <v>81</v>
      </c>
      <c r="P95" s="20">
        <f t="shared" si="18"/>
        <v>49330</v>
      </c>
      <c r="Q95" s="20">
        <f t="shared" si="19"/>
        <v>67458</v>
      </c>
      <c r="R95" s="5">
        <f t="shared" si="20"/>
        <v>67458</v>
      </c>
      <c r="S95" s="5">
        <f t="shared" si="21"/>
        <v>669161065.16149712</v>
      </c>
      <c r="T95" s="20">
        <f>SUM(S95:$S$136)</f>
        <v>3481731600.5327802</v>
      </c>
      <c r="U95" s="6">
        <f t="shared" si="26"/>
        <v>5.203129383644713</v>
      </c>
    </row>
    <row r="96" spans="1:21">
      <c r="A96" s="21">
        <v>82</v>
      </c>
      <c r="B96" s="14">
        <f>Absterbeordnung!B90</f>
        <v>45776</v>
      </c>
      <c r="C96" s="15">
        <f t="shared" si="15"/>
        <v>0.19714506744199911</v>
      </c>
      <c r="D96" s="14">
        <f t="shared" si="22"/>
        <v>9024.5126072249514</v>
      </c>
      <c r="E96" s="14">
        <f>SUM(D96:$D$136)</f>
        <v>59591.822774659144</v>
      </c>
      <c r="F96" s="16">
        <f t="shared" si="23"/>
        <v>6.6033286636388997</v>
      </c>
      <c r="G96" s="5"/>
      <c r="H96" s="17">
        <f>Absterbeordnung!C90</f>
        <v>64275</v>
      </c>
      <c r="I96" s="18">
        <f t="shared" si="16"/>
        <v>0.19714506744199911</v>
      </c>
      <c r="J96" s="17">
        <f t="shared" si="24"/>
        <v>12671.499209834494</v>
      </c>
      <c r="K96" s="17">
        <f>SUM($J96:J$136)</f>
        <v>97067.111450181299</v>
      </c>
      <c r="L96" s="19">
        <f t="shared" si="25"/>
        <v>7.6602704891341045</v>
      </c>
      <c r="N96" s="6">
        <v>82</v>
      </c>
      <c r="O96" s="6">
        <f t="shared" si="17"/>
        <v>82</v>
      </c>
      <c r="P96" s="20">
        <f t="shared" si="18"/>
        <v>45776</v>
      </c>
      <c r="Q96" s="20">
        <f t="shared" si="19"/>
        <v>64275</v>
      </c>
      <c r="R96" s="5">
        <f t="shared" si="20"/>
        <v>64275</v>
      </c>
      <c r="S96" s="5">
        <f t="shared" si="21"/>
        <v>580050547.82938373</v>
      </c>
      <c r="T96" s="20">
        <f>SUM(S96:$S$136)</f>
        <v>2812570535.3712831</v>
      </c>
      <c r="U96" s="6">
        <f t="shared" si="26"/>
        <v>4.848836960668768</v>
      </c>
    </row>
    <row r="97" spans="1:21">
      <c r="A97" s="21">
        <v>83</v>
      </c>
      <c r="B97" s="14">
        <f>Absterbeordnung!B91</f>
        <v>42105</v>
      </c>
      <c r="C97" s="15">
        <f t="shared" si="15"/>
        <v>0.19327947788431285</v>
      </c>
      <c r="D97" s="14">
        <f t="shared" si="22"/>
        <v>8138.0324163189925</v>
      </c>
      <c r="E97" s="14">
        <f>SUM(D97:$D$136)</f>
        <v>50567.310167434189</v>
      </c>
      <c r="F97" s="16">
        <f t="shared" si="23"/>
        <v>6.2137022293045714</v>
      </c>
      <c r="G97" s="5"/>
      <c r="H97" s="17">
        <f>Absterbeordnung!C91</f>
        <v>60800</v>
      </c>
      <c r="I97" s="18">
        <f t="shared" si="16"/>
        <v>0.19327947788431285</v>
      </c>
      <c r="J97" s="17">
        <f t="shared" si="24"/>
        <v>11751.392255366221</v>
      </c>
      <c r="K97" s="17">
        <f>SUM($J97:J$136)</f>
        <v>84395.612240346833</v>
      </c>
      <c r="L97" s="19">
        <f t="shared" si="25"/>
        <v>7.1817543322841555</v>
      </c>
      <c r="N97" s="6">
        <v>83</v>
      </c>
      <c r="O97" s="6">
        <f t="shared" si="17"/>
        <v>83</v>
      </c>
      <c r="P97" s="20">
        <f t="shared" si="18"/>
        <v>42105</v>
      </c>
      <c r="Q97" s="20">
        <f t="shared" si="19"/>
        <v>60800</v>
      </c>
      <c r="R97" s="5">
        <f t="shared" si="20"/>
        <v>60800</v>
      </c>
      <c r="S97" s="5">
        <f t="shared" si="21"/>
        <v>494792370.91219473</v>
      </c>
      <c r="T97" s="20">
        <f>SUM(S97:$S$136)</f>
        <v>2232519987.5418992</v>
      </c>
      <c r="U97" s="6">
        <f t="shared" si="26"/>
        <v>4.5120339738182418</v>
      </c>
    </row>
    <row r="98" spans="1:21">
      <c r="A98" s="21">
        <v>84</v>
      </c>
      <c r="B98" s="14">
        <f>Absterbeordnung!B92</f>
        <v>38347</v>
      </c>
      <c r="C98" s="15">
        <f t="shared" si="15"/>
        <v>0.18948968420030671</v>
      </c>
      <c r="D98" s="14">
        <f t="shared" si="22"/>
        <v>7266.3609200291612</v>
      </c>
      <c r="E98" s="14">
        <f>SUM(D98:$D$136)</f>
        <v>42429.277751115194</v>
      </c>
      <c r="F98" s="16">
        <f t="shared" si="23"/>
        <v>5.8391371166497077</v>
      </c>
      <c r="G98" s="5"/>
      <c r="H98" s="17">
        <f>Absterbeordnung!C92</f>
        <v>57032</v>
      </c>
      <c r="I98" s="18">
        <f t="shared" si="16"/>
        <v>0.18948968420030671</v>
      </c>
      <c r="J98" s="17">
        <f t="shared" si="24"/>
        <v>10806.975669311892</v>
      </c>
      <c r="K98" s="17">
        <f>SUM($J98:J$136)</f>
        <v>72644.219984980606</v>
      </c>
      <c r="L98" s="19">
        <f t="shared" si="25"/>
        <v>6.7219749731893348</v>
      </c>
      <c r="N98" s="6">
        <v>84</v>
      </c>
      <c r="O98" s="6">
        <f t="shared" si="17"/>
        <v>84</v>
      </c>
      <c r="P98" s="20">
        <f t="shared" si="18"/>
        <v>38347</v>
      </c>
      <c r="Q98" s="20">
        <f t="shared" si="19"/>
        <v>57032</v>
      </c>
      <c r="R98" s="5">
        <f t="shared" si="20"/>
        <v>57032</v>
      </c>
      <c r="S98" s="5">
        <f t="shared" si="21"/>
        <v>414415095.99110311</v>
      </c>
      <c r="T98" s="20">
        <f>SUM(S98:$S$136)</f>
        <v>1737727616.629704</v>
      </c>
      <c r="U98" s="6">
        <f t="shared" si="26"/>
        <v>4.1932053958454505</v>
      </c>
    </row>
    <row r="99" spans="1:21">
      <c r="A99" s="21">
        <v>85</v>
      </c>
      <c r="B99" s="14">
        <f>Absterbeordnung!B93</f>
        <v>34537</v>
      </c>
      <c r="C99" s="15">
        <f t="shared" si="15"/>
        <v>0.18577420019637911</v>
      </c>
      <c r="D99" s="14">
        <f t="shared" si="22"/>
        <v>6416.0835521823456</v>
      </c>
      <c r="E99" s="14">
        <f>SUM(D99:$D$136)</f>
        <v>35162.916831086033</v>
      </c>
      <c r="F99" s="16">
        <f t="shared" si="23"/>
        <v>5.4804331248345157</v>
      </c>
      <c r="G99" s="5"/>
      <c r="H99" s="17">
        <f>Absterbeordnung!C93</f>
        <v>52978</v>
      </c>
      <c r="I99" s="18">
        <f t="shared" si="16"/>
        <v>0.18577420019637911</v>
      </c>
      <c r="J99" s="17">
        <f t="shared" si="24"/>
        <v>9841.9455780037715</v>
      </c>
      <c r="K99" s="17">
        <f>SUM($J99:J$136)</f>
        <v>61837.244315668715</v>
      </c>
      <c r="L99" s="19">
        <f t="shared" si="25"/>
        <v>6.2830305070850718</v>
      </c>
      <c r="N99" s="6">
        <v>85</v>
      </c>
      <c r="O99" s="6">
        <f t="shared" si="17"/>
        <v>85</v>
      </c>
      <c r="P99" s="20">
        <f t="shared" si="18"/>
        <v>34537</v>
      </c>
      <c r="Q99" s="20">
        <f t="shared" si="19"/>
        <v>52978</v>
      </c>
      <c r="R99" s="5">
        <f t="shared" si="20"/>
        <v>52978</v>
      </c>
      <c r="S99" s="5">
        <f t="shared" si="21"/>
        <v>339911274.42751628</v>
      </c>
      <c r="T99" s="20">
        <f>SUM(S99:$S$136)</f>
        <v>1323312520.6386008</v>
      </c>
      <c r="U99" s="6">
        <f t="shared" si="26"/>
        <v>3.8931115858611745</v>
      </c>
    </row>
    <row r="100" spans="1:21">
      <c r="A100" s="13">
        <v>86</v>
      </c>
      <c r="B100" s="14">
        <f>Absterbeordnung!B94</f>
        <v>30715</v>
      </c>
      <c r="C100" s="15">
        <f t="shared" si="15"/>
        <v>0.18213156881997952</v>
      </c>
      <c r="D100" s="14">
        <f t="shared" si="22"/>
        <v>5594.1711363056711</v>
      </c>
      <c r="E100" s="14">
        <f>SUM(D100:$D$136)</f>
        <v>28746.833278903687</v>
      </c>
      <c r="F100" s="16">
        <f t="shared" si="23"/>
        <v>5.1387118088574919</v>
      </c>
      <c r="G100" s="5"/>
      <c r="H100" s="17">
        <f>Absterbeordnung!C94</f>
        <v>48660</v>
      </c>
      <c r="I100" s="18">
        <f t="shared" si="16"/>
        <v>0.18213156881997952</v>
      </c>
      <c r="J100" s="17">
        <f t="shared" si="24"/>
        <v>8862.522138780203</v>
      </c>
      <c r="K100" s="17">
        <f>SUM($J100:J$136)</f>
        <v>51995.298737664947</v>
      </c>
      <c r="L100" s="19">
        <f t="shared" si="25"/>
        <v>5.8668737774032058</v>
      </c>
      <c r="N100" s="20">
        <v>86</v>
      </c>
      <c r="O100" s="6">
        <f t="shared" si="17"/>
        <v>86</v>
      </c>
      <c r="P100" s="20">
        <f t="shared" si="18"/>
        <v>30715</v>
      </c>
      <c r="Q100" s="20">
        <f t="shared" si="19"/>
        <v>48660</v>
      </c>
      <c r="R100" s="5">
        <f t="shared" si="20"/>
        <v>48660</v>
      </c>
      <c r="S100" s="5">
        <f t="shared" si="21"/>
        <v>272212367.49263394</v>
      </c>
      <c r="T100" s="20">
        <f>SUM(S100:$S$136)</f>
        <v>983401246.2110852</v>
      </c>
      <c r="U100" s="6">
        <f t="shared" si="26"/>
        <v>3.6126251546513442</v>
      </c>
    </row>
    <row r="101" spans="1:21">
      <c r="A101" s="13">
        <v>87</v>
      </c>
      <c r="B101" s="14">
        <f>Absterbeordnung!B95</f>
        <v>26928</v>
      </c>
      <c r="C101" s="15">
        <f t="shared" si="15"/>
        <v>0.17856036158821526</v>
      </c>
      <c r="D101" s="14">
        <f t="shared" si="22"/>
        <v>4808.2734168474608</v>
      </c>
      <c r="E101" s="14">
        <f>SUM(D101:$D$136)</f>
        <v>23152.662142598019</v>
      </c>
      <c r="F101" s="16">
        <f t="shared" si="23"/>
        <v>4.8151717124643127</v>
      </c>
      <c r="G101" s="5"/>
      <c r="H101" s="17">
        <f>Absterbeordnung!C95</f>
        <v>44120</v>
      </c>
      <c r="I101" s="18">
        <f t="shared" si="16"/>
        <v>0.17856036158821526</v>
      </c>
      <c r="J101" s="17">
        <f t="shared" si="24"/>
        <v>7878.0831532720567</v>
      </c>
      <c r="K101" s="17">
        <f>SUM($J101:J$136)</f>
        <v>43132.776598884731</v>
      </c>
      <c r="L101" s="19">
        <f t="shared" si="25"/>
        <v>5.4750344417182379</v>
      </c>
      <c r="N101" s="20">
        <v>87</v>
      </c>
      <c r="O101" s="6">
        <f t="shared" si="17"/>
        <v>87</v>
      </c>
      <c r="P101" s="20">
        <f t="shared" si="18"/>
        <v>26928</v>
      </c>
      <c r="Q101" s="20">
        <f t="shared" si="19"/>
        <v>44120</v>
      </c>
      <c r="R101" s="5">
        <f t="shared" si="20"/>
        <v>44120</v>
      </c>
      <c r="S101" s="5">
        <f t="shared" si="21"/>
        <v>212141023.15130997</v>
      </c>
      <c r="T101" s="20">
        <f>SUM(S101:$S$136)</f>
        <v>711188878.71845138</v>
      </c>
      <c r="U101" s="6">
        <f t="shared" si="26"/>
        <v>3.352434470966017</v>
      </c>
    </row>
    <row r="102" spans="1:21">
      <c r="A102" s="13">
        <v>88</v>
      </c>
      <c r="B102" s="14">
        <f>Absterbeordnung!B96</f>
        <v>23232</v>
      </c>
      <c r="C102" s="15">
        <f t="shared" si="15"/>
        <v>0.17505917802766199</v>
      </c>
      <c r="D102" s="14">
        <f t="shared" si="22"/>
        <v>4066.9748239386436</v>
      </c>
      <c r="E102" s="14">
        <f>SUM(D102:$D$136)</f>
        <v>18344.388725750559</v>
      </c>
      <c r="F102" s="16">
        <f t="shared" si="23"/>
        <v>4.5105734655089451</v>
      </c>
      <c r="G102" s="5"/>
      <c r="H102" s="17">
        <f>Absterbeordnung!C96</f>
        <v>39419</v>
      </c>
      <c r="I102" s="18">
        <f t="shared" si="16"/>
        <v>0.17505917802766199</v>
      </c>
      <c r="J102" s="17">
        <f t="shared" si="24"/>
        <v>6900.6577386724084</v>
      </c>
      <c r="K102" s="17">
        <f>SUM($J102:J$136)</f>
        <v>35254.693445612684</v>
      </c>
      <c r="L102" s="19">
        <f t="shared" si="25"/>
        <v>5.1088888596864681</v>
      </c>
      <c r="N102" s="20">
        <v>88</v>
      </c>
      <c r="O102" s="6">
        <f t="shared" si="17"/>
        <v>88</v>
      </c>
      <c r="P102" s="20">
        <f t="shared" si="18"/>
        <v>23232</v>
      </c>
      <c r="Q102" s="20">
        <f t="shared" si="19"/>
        <v>39419</v>
      </c>
      <c r="R102" s="5">
        <f t="shared" si="20"/>
        <v>39419</v>
      </c>
      <c r="S102" s="5">
        <f t="shared" si="21"/>
        <v>160316080.58483738</v>
      </c>
      <c r="T102" s="20">
        <f>SUM(S102:$S$136)</f>
        <v>499047855.56714088</v>
      </c>
      <c r="U102" s="6">
        <f t="shared" si="26"/>
        <v>3.1128995528496008</v>
      </c>
    </row>
    <row r="103" spans="1:21">
      <c r="A103" s="13">
        <v>89</v>
      </c>
      <c r="B103" s="14">
        <f>Absterbeordnung!B97</f>
        <v>19686</v>
      </c>
      <c r="C103" s="15">
        <f t="shared" si="15"/>
        <v>0.17162664512515882</v>
      </c>
      <c r="D103" s="14">
        <f t="shared" si="22"/>
        <v>3378.6421359338765</v>
      </c>
      <c r="E103" s="14">
        <f>SUM(D103:$D$136)</f>
        <v>14277.413901811915</v>
      </c>
      <c r="F103" s="16">
        <f t="shared" si="23"/>
        <v>4.225784598482063</v>
      </c>
      <c r="G103" s="5"/>
      <c r="H103" s="17">
        <f>Absterbeordnung!C97</f>
        <v>34643</v>
      </c>
      <c r="I103" s="18">
        <f t="shared" si="16"/>
        <v>0.17162664512515882</v>
      </c>
      <c r="J103" s="17">
        <f t="shared" si="24"/>
        <v>5945.6618670708767</v>
      </c>
      <c r="K103" s="17">
        <f>SUM($J103:J$136)</f>
        <v>28354.03570694026</v>
      </c>
      <c r="L103" s="19">
        <f t="shared" si="25"/>
        <v>4.7688611193944066</v>
      </c>
      <c r="N103" s="20">
        <v>89</v>
      </c>
      <c r="O103" s="6">
        <f t="shared" si="17"/>
        <v>89</v>
      </c>
      <c r="P103" s="20">
        <f t="shared" si="18"/>
        <v>19686</v>
      </c>
      <c r="Q103" s="20">
        <f t="shared" si="19"/>
        <v>34643</v>
      </c>
      <c r="R103" s="5">
        <f t="shared" si="20"/>
        <v>34643</v>
      </c>
      <c r="S103" s="5">
        <f t="shared" si="21"/>
        <v>117046299.51515728</v>
      </c>
      <c r="T103" s="20">
        <f>SUM(S103:$S$136)</f>
        <v>338731774.9823035</v>
      </c>
      <c r="U103" s="6">
        <f t="shared" si="26"/>
        <v>2.8939981561607451</v>
      </c>
    </row>
    <row r="104" spans="1:21">
      <c r="A104" s="13">
        <v>90</v>
      </c>
      <c r="B104" s="14">
        <f>Absterbeordnung!B98</f>
        <v>16352</v>
      </c>
      <c r="C104" s="15">
        <f t="shared" si="15"/>
        <v>0.16826141678937137</v>
      </c>
      <c r="D104" s="14">
        <f t="shared" si="22"/>
        <v>2751.4106873398005</v>
      </c>
      <c r="E104" s="14">
        <f>SUM(D104:$D$136)</f>
        <v>10898.771765878038</v>
      </c>
      <c r="F104" s="16">
        <f t="shared" si="23"/>
        <v>3.9611577493781955</v>
      </c>
      <c r="G104" s="5"/>
      <c r="H104" s="17">
        <f>Absterbeordnung!C98</f>
        <v>29894</v>
      </c>
      <c r="I104" s="18">
        <f t="shared" si="16"/>
        <v>0.16826141678937137</v>
      </c>
      <c r="J104" s="17">
        <f t="shared" si="24"/>
        <v>5030.0067935014677</v>
      </c>
      <c r="K104" s="17">
        <f>SUM($J104:J$136)</f>
        <v>22408.373839869386</v>
      </c>
      <c r="L104" s="19">
        <f t="shared" si="25"/>
        <v>4.4549390805634603</v>
      </c>
      <c r="N104" s="20">
        <v>90</v>
      </c>
      <c r="O104" s="6">
        <f t="shared" si="17"/>
        <v>90</v>
      </c>
      <c r="P104" s="20">
        <f t="shared" si="18"/>
        <v>16352</v>
      </c>
      <c r="Q104" s="20">
        <f t="shared" si="19"/>
        <v>29894</v>
      </c>
      <c r="R104" s="5">
        <f t="shared" si="20"/>
        <v>29894</v>
      </c>
      <c r="S104" s="5">
        <f t="shared" si="21"/>
        <v>82250671.087336004</v>
      </c>
      <c r="T104" s="20">
        <f>SUM(S104:$S$136)</f>
        <v>221685475.4671464</v>
      </c>
      <c r="U104" s="6">
        <f t="shared" si="26"/>
        <v>2.6952421486233797</v>
      </c>
    </row>
    <row r="105" spans="1:21">
      <c r="A105" s="13">
        <v>91</v>
      </c>
      <c r="B105" s="14">
        <f>Absterbeordnung!B99</f>
        <v>13287</v>
      </c>
      <c r="C105" s="15">
        <f t="shared" si="15"/>
        <v>0.16496217332291313</v>
      </c>
      <c r="D105" s="14">
        <f t="shared" si="22"/>
        <v>2191.8523969415469</v>
      </c>
      <c r="E105" s="14">
        <f>SUM(D105:$D$136)</f>
        <v>8147.3610785382407</v>
      </c>
      <c r="F105" s="16">
        <f t="shared" si="23"/>
        <v>3.7171121056814109</v>
      </c>
      <c r="G105" s="5"/>
      <c r="H105" s="17">
        <f>Absterbeordnung!C99</f>
        <v>25284</v>
      </c>
      <c r="I105" s="18">
        <f t="shared" si="16"/>
        <v>0.16496217332291313</v>
      </c>
      <c r="J105" s="17">
        <f t="shared" si="24"/>
        <v>4170.9035902965352</v>
      </c>
      <c r="K105" s="17">
        <f>SUM($J105:J$136)</f>
        <v>17378.367046367923</v>
      </c>
      <c r="L105" s="19">
        <f t="shared" si="25"/>
        <v>4.1665712645092299</v>
      </c>
      <c r="N105" s="20">
        <v>91</v>
      </c>
      <c r="O105" s="6">
        <f t="shared" si="17"/>
        <v>91</v>
      </c>
      <c r="P105" s="20">
        <f t="shared" si="18"/>
        <v>13287</v>
      </c>
      <c r="Q105" s="20">
        <f t="shared" si="19"/>
        <v>25284</v>
      </c>
      <c r="R105" s="5">
        <f t="shared" si="20"/>
        <v>25284</v>
      </c>
      <c r="S105" s="5">
        <f t="shared" si="21"/>
        <v>55418796.004270069</v>
      </c>
      <c r="T105" s="20">
        <f>SUM(S105:$S$136)</f>
        <v>139434804.37981036</v>
      </c>
      <c r="U105" s="6">
        <f t="shared" si="26"/>
        <v>2.5160200948621618</v>
      </c>
    </row>
    <row r="106" spans="1:21">
      <c r="A106" s="13">
        <v>92</v>
      </c>
      <c r="B106" s="14">
        <f>Absterbeordnung!B100</f>
        <v>10539</v>
      </c>
      <c r="C106" s="15">
        <f t="shared" si="15"/>
        <v>0.16172762090481677</v>
      </c>
      <c r="D106" s="14">
        <f t="shared" si="22"/>
        <v>1704.447396715864</v>
      </c>
      <c r="E106" s="14">
        <f>SUM(D106:$D$136)</f>
        <v>5955.5086815966934</v>
      </c>
      <c r="F106" s="16">
        <f t="shared" si="23"/>
        <v>3.4940994325033388</v>
      </c>
      <c r="G106" s="5"/>
      <c r="H106" s="17">
        <f>Absterbeordnung!C100</f>
        <v>20927</v>
      </c>
      <c r="I106" s="18">
        <f t="shared" si="16"/>
        <v>0.16172762090481677</v>
      </c>
      <c r="J106" s="17">
        <f t="shared" si="24"/>
        <v>3384.4739226751003</v>
      </c>
      <c r="K106" s="17">
        <f>SUM($J106:J$136)</f>
        <v>13207.463456071384</v>
      </c>
      <c r="L106" s="19">
        <f t="shared" si="25"/>
        <v>3.9023682137376783</v>
      </c>
      <c r="N106" s="20">
        <v>92</v>
      </c>
      <c r="O106" s="6">
        <f t="shared" si="17"/>
        <v>92</v>
      </c>
      <c r="P106" s="20">
        <f t="shared" si="18"/>
        <v>10539</v>
      </c>
      <c r="Q106" s="20">
        <f t="shared" si="19"/>
        <v>20927</v>
      </c>
      <c r="R106" s="5">
        <f t="shared" si="20"/>
        <v>20927</v>
      </c>
      <c r="S106" s="5">
        <f t="shared" si="21"/>
        <v>35668970.671072885</v>
      </c>
      <c r="T106" s="20">
        <f>SUM(S106:$S$136)</f>
        <v>84016008.375540212</v>
      </c>
      <c r="U106" s="6">
        <f t="shared" si="26"/>
        <v>2.3554368627653224</v>
      </c>
    </row>
    <row r="107" spans="1:21">
      <c r="A107" s="13">
        <v>93</v>
      </c>
      <c r="B107" s="14">
        <f>Absterbeordnung!B101</f>
        <v>8145</v>
      </c>
      <c r="C107" s="15">
        <f t="shared" si="15"/>
        <v>0.15855649108315373</v>
      </c>
      <c r="D107" s="14">
        <f t="shared" si="22"/>
        <v>1291.4426198722872</v>
      </c>
      <c r="E107" s="14">
        <f>SUM(D107:$D$136)</f>
        <v>4251.0612848808287</v>
      </c>
      <c r="F107" s="16">
        <f t="shared" si="23"/>
        <v>3.2917151869288803</v>
      </c>
      <c r="G107" s="5"/>
      <c r="H107" s="17">
        <f>Absterbeordnung!C101</f>
        <v>16922</v>
      </c>
      <c r="I107" s="18">
        <f t="shared" si="16"/>
        <v>0.15855649108315373</v>
      </c>
      <c r="J107" s="17">
        <f t="shared" si="24"/>
        <v>2683.0929421091273</v>
      </c>
      <c r="K107" s="17">
        <f>SUM($J107:J$136)</f>
        <v>9822.9895333962832</v>
      </c>
      <c r="L107" s="19">
        <f t="shared" si="25"/>
        <v>3.6610694244809205</v>
      </c>
      <c r="N107" s="20">
        <v>93</v>
      </c>
      <c r="O107" s="6">
        <f t="shared" si="17"/>
        <v>93</v>
      </c>
      <c r="P107" s="20">
        <f t="shared" si="18"/>
        <v>8145</v>
      </c>
      <c r="Q107" s="20">
        <f t="shared" si="19"/>
        <v>16922</v>
      </c>
      <c r="R107" s="5">
        <f t="shared" si="20"/>
        <v>16922</v>
      </c>
      <c r="S107" s="5">
        <f t="shared" si="21"/>
        <v>21853792.013478842</v>
      </c>
      <c r="T107" s="20">
        <f>SUM(S107:$S$136)</f>
        <v>48347037.704467334</v>
      </c>
      <c r="U107" s="6">
        <f t="shared" si="26"/>
        <v>2.2122951327919731</v>
      </c>
    </row>
    <row r="108" spans="1:21">
      <c r="A108" s="13">
        <v>94</v>
      </c>
      <c r="B108" s="14">
        <f>Absterbeordnung!B102</f>
        <v>6123</v>
      </c>
      <c r="C108" s="15">
        <f t="shared" si="15"/>
        <v>0.15544754027760166</v>
      </c>
      <c r="D108" s="14">
        <f t="shared" si="22"/>
        <v>951.805289119755</v>
      </c>
      <c r="E108" s="14">
        <f>SUM(D108:$D$136)</f>
        <v>2959.618665008541</v>
      </c>
      <c r="F108" s="16">
        <f t="shared" si="23"/>
        <v>3.1094791117893918</v>
      </c>
      <c r="G108" s="5"/>
      <c r="H108" s="17">
        <f>Absterbeordnung!C102</f>
        <v>13346</v>
      </c>
      <c r="I108" s="18">
        <f t="shared" si="16"/>
        <v>0.15544754027760166</v>
      </c>
      <c r="J108" s="17">
        <f t="shared" si="24"/>
        <v>2074.6028725448718</v>
      </c>
      <c r="K108" s="17">
        <f>SUM($J108:J$136)</f>
        <v>7139.8965912871563</v>
      </c>
      <c r="L108" s="19">
        <f t="shared" si="25"/>
        <v>3.4415726912248967</v>
      </c>
      <c r="N108" s="20">
        <v>94</v>
      </c>
      <c r="O108" s="6">
        <f t="shared" si="17"/>
        <v>94</v>
      </c>
      <c r="P108" s="20">
        <f t="shared" si="18"/>
        <v>6123</v>
      </c>
      <c r="Q108" s="20">
        <f t="shared" si="19"/>
        <v>13346</v>
      </c>
      <c r="R108" s="5">
        <f t="shared" si="20"/>
        <v>13346</v>
      </c>
      <c r="S108" s="5">
        <f t="shared" si="21"/>
        <v>12702793.388592249</v>
      </c>
      <c r="T108" s="20">
        <f>SUM(S108:$S$136)</f>
        <v>26493245.690988503</v>
      </c>
      <c r="U108" s="6">
        <f t="shared" si="26"/>
        <v>2.085623601087677</v>
      </c>
    </row>
    <row r="109" spans="1:21">
      <c r="A109" s="13">
        <v>95</v>
      </c>
      <c r="B109" s="14">
        <f>Absterbeordnung!B103</f>
        <v>4471</v>
      </c>
      <c r="C109" s="15">
        <f t="shared" si="15"/>
        <v>0.15239954929176638</v>
      </c>
      <c r="D109" s="14">
        <f t="shared" si="22"/>
        <v>681.37838488348746</v>
      </c>
      <c r="E109" s="14">
        <f>SUM(D109:$D$136)</f>
        <v>2007.8133758887864</v>
      </c>
      <c r="F109" s="16">
        <f t="shared" si="23"/>
        <v>2.9466936733429154</v>
      </c>
      <c r="G109" s="5"/>
      <c r="H109" s="17">
        <f>Absterbeordnung!C103</f>
        <v>10253</v>
      </c>
      <c r="I109" s="18">
        <f t="shared" si="16"/>
        <v>0.15239954929176638</v>
      </c>
      <c r="J109" s="17">
        <f t="shared" si="24"/>
        <v>1562.5525788884806</v>
      </c>
      <c r="K109" s="17">
        <f>SUM($J109:J$136)</f>
        <v>5065.293718742284</v>
      </c>
      <c r="L109" s="19">
        <f t="shared" si="25"/>
        <v>3.2416788959162406</v>
      </c>
      <c r="N109" s="20">
        <v>95</v>
      </c>
      <c r="O109" s="6">
        <f t="shared" si="17"/>
        <v>95</v>
      </c>
      <c r="P109" s="20">
        <f t="shared" si="18"/>
        <v>4471</v>
      </c>
      <c r="Q109" s="20">
        <f t="shared" si="19"/>
        <v>10253</v>
      </c>
      <c r="R109" s="5">
        <f t="shared" si="20"/>
        <v>10253</v>
      </c>
      <c r="S109" s="5">
        <f t="shared" si="21"/>
        <v>6986172.580210397</v>
      </c>
      <c r="T109" s="20">
        <f>SUM(S109:$S$136)</f>
        <v>13790452.30239626</v>
      </c>
      <c r="U109" s="6">
        <f t="shared" si="26"/>
        <v>1.9739638756506275</v>
      </c>
    </row>
    <row r="110" spans="1:21">
      <c r="A110" s="13">
        <v>96</v>
      </c>
      <c r="B110" s="14">
        <f>Absterbeordnung!B104</f>
        <v>3169</v>
      </c>
      <c r="C110" s="15">
        <f t="shared" si="15"/>
        <v>0.14941132283506506</v>
      </c>
      <c r="D110" s="14">
        <f t="shared" si="22"/>
        <v>473.48448206432118</v>
      </c>
      <c r="E110" s="14">
        <f>SUM(D110:$D$136)</f>
        <v>1326.434991005299</v>
      </c>
      <c r="F110" s="16">
        <f t="shared" si="23"/>
        <v>2.8014328689764905</v>
      </c>
      <c r="G110" s="5"/>
      <c r="H110" s="17">
        <f>Absterbeordnung!C104</f>
        <v>7660</v>
      </c>
      <c r="I110" s="18">
        <f t="shared" si="16"/>
        <v>0.14941132283506506</v>
      </c>
      <c r="J110" s="17">
        <f t="shared" si="24"/>
        <v>1144.4907329165983</v>
      </c>
      <c r="K110" s="17">
        <f>SUM($J110:J$136)</f>
        <v>3502.7411398538052</v>
      </c>
      <c r="L110" s="19">
        <f t="shared" si="25"/>
        <v>3.0605238112566333</v>
      </c>
      <c r="N110" s="20">
        <v>96</v>
      </c>
      <c r="O110" s="6">
        <f t="shared" si="17"/>
        <v>96</v>
      </c>
      <c r="P110" s="20">
        <f t="shared" si="18"/>
        <v>3169</v>
      </c>
      <c r="Q110" s="20">
        <f t="shared" si="19"/>
        <v>7660</v>
      </c>
      <c r="R110" s="5">
        <f t="shared" si="20"/>
        <v>7660</v>
      </c>
      <c r="S110" s="5">
        <f t="shared" si="21"/>
        <v>3626891.1326127001</v>
      </c>
      <c r="T110" s="20">
        <f>SUM(S110:$S$136)</f>
        <v>6804279.7221858595</v>
      </c>
      <c r="U110" s="6">
        <f t="shared" si="26"/>
        <v>1.8760639548847629</v>
      </c>
    </row>
    <row r="111" spans="1:21">
      <c r="A111" s="13">
        <v>97</v>
      </c>
      <c r="B111" s="14">
        <f>Absterbeordnung!B105</f>
        <v>2180</v>
      </c>
      <c r="C111" s="15">
        <f t="shared" ref="C111:C127" si="27">1/(((1+($B$5/100))^A111))</f>
        <v>0.14648168905398534</v>
      </c>
      <c r="D111" s="14">
        <f t="shared" si="22"/>
        <v>319.33008213768807</v>
      </c>
      <c r="E111" s="14">
        <f>SUM(D111:$D$136)</f>
        <v>852.95050894097744</v>
      </c>
      <c r="F111" s="16">
        <f t="shared" si="23"/>
        <v>2.6710621912945993</v>
      </c>
      <c r="G111" s="5"/>
      <c r="H111" s="17">
        <f>Absterbeordnung!C105</f>
        <v>5559</v>
      </c>
      <c r="I111" s="18">
        <f t="shared" ref="I111:I127" si="28">1/(((1+($B$5/100))^A111))</f>
        <v>0.14648168905398534</v>
      </c>
      <c r="J111" s="17">
        <f t="shared" si="24"/>
        <v>814.29170945110457</v>
      </c>
      <c r="K111" s="17">
        <f>SUM($J111:J$136)</f>
        <v>2358.2504069372067</v>
      </c>
      <c r="L111" s="19">
        <f t="shared" si="25"/>
        <v>2.8960756686652864</v>
      </c>
      <c r="N111" s="20">
        <v>97</v>
      </c>
      <c r="O111" s="6">
        <f t="shared" si="17"/>
        <v>97</v>
      </c>
      <c r="P111" s="20">
        <f t="shared" si="18"/>
        <v>2180</v>
      </c>
      <c r="Q111" s="20">
        <f t="shared" si="19"/>
        <v>5559</v>
      </c>
      <c r="R111" s="5">
        <f t="shared" si="20"/>
        <v>5559</v>
      </c>
      <c r="S111" s="5">
        <f t="shared" ref="S111:S136" si="29">P111*R111*I111</f>
        <v>1775155.9266034078</v>
      </c>
      <c r="T111" s="20">
        <f>SUM(S111:$S$136)</f>
        <v>3177388.5895731598</v>
      </c>
      <c r="U111" s="6">
        <f t="shared" si="26"/>
        <v>1.7899208412935257</v>
      </c>
    </row>
    <row r="112" spans="1:21">
      <c r="A112" s="13">
        <v>98</v>
      </c>
      <c r="B112" s="14">
        <f>Absterbeordnung!B106</f>
        <v>1456</v>
      </c>
      <c r="C112" s="15">
        <f t="shared" si="27"/>
        <v>0.14360949907253467</v>
      </c>
      <c r="D112" s="14">
        <f t="shared" si="22"/>
        <v>209.09543064961048</v>
      </c>
      <c r="E112" s="14">
        <f>SUM(D112:$D$136)</f>
        <v>533.62042680328943</v>
      </c>
      <c r="F112" s="16">
        <f t="shared" si="23"/>
        <v>2.5520425058809555</v>
      </c>
      <c r="G112" s="5"/>
      <c r="H112" s="17">
        <f>Absterbeordnung!C106</f>
        <v>3915</v>
      </c>
      <c r="I112" s="18">
        <f t="shared" si="28"/>
        <v>0.14360949907253467</v>
      </c>
      <c r="J112" s="17">
        <f t="shared" si="24"/>
        <v>562.23118886897328</v>
      </c>
      <c r="K112" s="17">
        <f>SUM($J112:J$136)</f>
        <v>1543.9586974861022</v>
      </c>
      <c r="L112" s="19">
        <f t="shared" si="25"/>
        <v>2.7461277994770197</v>
      </c>
      <c r="N112" s="20">
        <v>98</v>
      </c>
      <c r="O112" s="6">
        <f t="shared" si="17"/>
        <v>98</v>
      </c>
      <c r="P112" s="20">
        <f t="shared" si="18"/>
        <v>1456</v>
      </c>
      <c r="Q112" s="20">
        <f t="shared" si="19"/>
        <v>3915</v>
      </c>
      <c r="R112" s="5">
        <f t="shared" si="20"/>
        <v>3915</v>
      </c>
      <c r="S112" s="5">
        <f t="shared" si="29"/>
        <v>818608.61099322501</v>
      </c>
      <c r="T112" s="20">
        <f>SUM(S112:$S$136)</f>
        <v>1402232.6629697517</v>
      </c>
      <c r="U112" s="6">
        <f t="shared" si="26"/>
        <v>1.7129463874908555</v>
      </c>
    </row>
    <row r="113" spans="1:21">
      <c r="A113" s="13">
        <v>99</v>
      </c>
      <c r="B113" s="14">
        <f>Absterbeordnung!B107</f>
        <v>945</v>
      </c>
      <c r="C113" s="15">
        <f t="shared" si="27"/>
        <v>0.14079362654170063</v>
      </c>
      <c r="D113" s="14">
        <f t="shared" si="22"/>
        <v>133.04997708190709</v>
      </c>
      <c r="E113" s="14">
        <f>SUM(D113:$D$136)</f>
        <v>324.52499615367907</v>
      </c>
      <c r="F113" s="16">
        <f t="shared" si="23"/>
        <v>2.4391210225755828</v>
      </c>
      <c r="G113" s="5"/>
      <c r="H113" s="17">
        <f>Absterbeordnung!C107</f>
        <v>2672</v>
      </c>
      <c r="I113" s="18">
        <f t="shared" si="28"/>
        <v>0.14079362654170063</v>
      </c>
      <c r="J113" s="17">
        <f t="shared" si="24"/>
        <v>376.20057011942407</v>
      </c>
      <c r="K113" s="17">
        <f>SUM($J113:J$136)</f>
        <v>981.72750861712859</v>
      </c>
      <c r="L113" s="19">
        <f t="shared" si="25"/>
        <v>2.6095853823546342</v>
      </c>
      <c r="N113" s="20">
        <v>99</v>
      </c>
      <c r="O113" s="6">
        <f t="shared" si="17"/>
        <v>99</v>
      </c>
      <c r="P113" s="20">
        <f t="shared" si="18"/>
        <v>945</v>
      </c>
      <c r="Q113" s="20">
        <f t="shared" si="19"/>
        <v>2672</v>
      </c>
      <c r="R113" s="5">
        <f t="shared" si="20"/>
        <v>2672</v>
      </c>
      <c r="S113" s="5">
        <f t="shared" si="29"/>
        <v>355509.53876285575</v>
      </c>
      <c r="T113" s="20">
        <f>SUM(S113:$S$136)</f>
        <v>583624.05197652709</v>
      </c>
      <c r="U113" s="6">
        <f t="shared" si="26"/>
        <v>1.6416551128487051</v>
      </c>
    </row>
    <row r="114" spans="1:21">
      <c r="A114" s="13">
        <v>100</v>
      </c>
      <c r="B114" s="14">
        <f>Absterbeordnung!B108</f>
        <v>594</v>
      </c>
      <c r="C114" s="15">
        <f t="shared" si="27"/>
        <v>0.13803296719774574</v>
      </c>
      <c r="D114" s="14">
        <f t="shared" si="22"/>
        <v>81.991582515460976</v>
      </c>
      <c r="E114" s="14">
        <f>SUM(D114:$D$136)</f>
        <v>191.47501907177201</v>
      </c>
      <c r="F114" s="16">
        <f t="shared" si="23"/>
        <v>2.3353009320885589</v>
      </c>
      <c r="G114" s="5"/>
      <c r="H114" s="17">
        <f>Absterbeordnung!C108</f>
        <v>1762</v>
      </c>
      <c r="I114" s="18">
        <f t="shared" si="28"/>
        <v>0.13803296719774574</v>
      </c>
      <c r="J114" s="17">
        <f t="shared" si="24"/>
        <v>243.214088202428</v>
      </c>
      <c r="K114" s="17">
        <f>SUM($J114:J$136)</f>
        <v>605.52693849770446</v>
      </c>
      <c r="L114" s="19">
        <f t="shared" si="25"/>
        <v>2.4896869378459776</v>
      </c>
      <c r="N114" s="20">
        <v>100</v>
      </c>
      <c r="O114" s="6">
        <f t="shared" si="17"/>
        <v>100</v>
      </c>
      <c r="P114" s="20">
        <f t="shared" si="18"/>
        <v>594</v>
      </c>
      <c r="Q114" s="20">
        <f t="shared" si="19"/>
        <v>1762</v>
      </c>
      <c r="R114" s="5">
        <f t="shared" si="20"/>
        <v>1762</v>
      </c>
      <c r="S114" s="5">
        <f t="shared" si="29"/>
        <v>144469.16839224222</v>
      </c>
      <c r="T114" s="20">
        <f>SUM(S114:$S$136)</f>
        <v>228114.51321367128</v>
      </c>
      <c r="U114" s="6">
        <f t="shared" si="26"/>
        <v>1.5789840541915978</v>
      </c>
    </row>
    <row r="115" spans="1:21">
      <c r="A115" s="13">
        <v>101</v>
      </c>
      <c r="B115" s="14">
        <f>Absterbeordnung!B109</f>
        <v>361</v>
      </c>
      <c r="C115" s="15">
        <f t="shared" si="27"/>
        <v>0.13532643842916248</v>
      </c>
      <c r="D115" s="14">
        <f t="shared" si="22"/>
        <v>48.852844272927655</v>
      </c>
      <c r="E115" s="14">
        <f>SUM(D115:$D$136)</f>
        <v>109.48343655631098</v>
      </c>
      <c r="F115" s="16">
        <f t="shared" si="23"/>
        <v>2.2410862291795453</v>
      </c>
      <c r="G115" s="5"/>
      <c r="H115" s="17">
        <f>Absterbeordnung!C109</f>
        <v>1124</v>
      </c>
      <c r="I115" s="18">
        <f t="shared" si="28"/>
        <v>0.13532643842916248</v>
      </c>
      <c r="J115" s="17">
        <f t="shared" si="24"/>
        <v>152.10691679437863</v>
      </c>
      <c r="K115" s="17">
        <f>SUM($J115:J$136)</f>
        <v>362.31285029527641</v>
      </c>
      <c r="L115" s="19">
        <f t="shared" si="25"/>
        <v>2.3819617012226906</v>
      </c>
      <c r="N115" s="20">
        <v>101</v>
      </c>
      <c r="O115" s="6">
        <f t="shared" si="17"/>
        <v>101</v>
      </c>
      <c r="P115" s="20">
        <f t="shared" si="18"/>
        <v>361</v>
      </c>
      <c r="Q115" s="20">
        <f t="shared" si="19"/>
        <v>1124</v>
      </c>
      <c r="R115" s="5">
        <f t="shared" si="20"/>
        <v>1124</v>
      </c>
      <c r="S115" s="5">
        <f t="shared" si="29"/>
        <v>54910.59696277068</v>
      </c>
      <c r="T115" s="20">
        <f>SUM(S115:$S$136)</f>
        <v>83645.344821429084</v>
      </c>
      <c r="U115" s="6">
        <f t="shared" si="26"/>
        <v>1.5233005912891555</v>
      </c>
    </row>
    <row r="116" spans="1:21">
      <c r="A116" s="21">
        <v>102</v>
      </c>
      <c r="B116" s="14">
        <f>Absterbeordnung!B110</f>
        <v>212</v>
      </c>
      <c r="C116" s="15">
        <f t="shared" si="27"/>
        <v>0.13267297885212007</v>
      </c>
      <c r="D116" s="14">
        <f t="shared" si="22"/>
        <v>28.126671516649456</v>
      </c>
      <c r="E116" s="14">
        <f>SUM(D116:$D$136)</f>
        <v>60.630592283383336</v>
      </c>
      <c r="F116" s="16">
        <f t="shared" si="23"/>
        <v>2.1556262797570387</v>
      </c>
      <c r="G116" s="5"/>
      <c r="H116" s="17">
        <f>Absterbeordnung!C110</f>
        <v>693</v>
      </c>
      <c r="I116" s="18">
        <f t="shared" si="28"/>
        <v>0.13267297885212007</v>
      </c>
      <c r="J116" s="17">
        <f t="shared" si="24"/>
        <v>91.942374344519209</v>
      </c>
      <c r="K116" s="17">
        <f>SUM($J116:J$136)</f>
        <v>210.20593350089786</v>
      </c>
      <c r="L116" s="19">
        <f t="shared" si="25"/>
        <v>2.2862791503864233</v>
      </c>
      <c r="N116" s="6">
        <v>102</v>
      </c>
      <c r="O116" s="6">
        <f t="shared" si="17"/>
        <v>102</v>
      </c>
      <c r="P116" s="20">
        <f t="shared" si="18"/>
        <v>212</v>
      </c>
      <c r="Q116" s="20">
        <f t="shared" si="19"/>
        <v>693</v>
      </c>
      <c r="R116" s="5">
        <f t="shared" si="20"/>
        <v>693</v>
      </c>
      <c r="S116" s="5">
        <f t="shared" si="29"/>
        <v>19491.783361038073</v>
      </c>
      <c r="T116" s="20">
        <f>SUM(S116:$S$136)</f>
        <v>28734.747858658382</v>
      </c>
      <c r="U116" s="6">
        <f t="shared" si="26"/>
        <v>1.4741979903232445</v>
      </c>
    </row>
    <row r="117" spans="1:21">
      <c r="A117" s="21">
        <v>103</v>
      </c>
      <c r="B117" s="14">
        <f>Absterbeordnung!B111</f>
        <v>120</v>
      </c>
      <c r="C117" s="15">
        <f t="shared" si="27"/>
        <v>0.13007154789423539</v>
      </c>
      <c r="D117" s="14">
        <f t="shared" si="22"/>
        <v>15.608585747308247</v>
      </c>
      <c r="E117" s="14">
        <f>SUM(D117:$D$136)</f>
        <v>32.503920766733877</v>
      </c>
      <c r="F117" s="16">
        <f t="shared" si="23"/>
        <v>2.0824385561221832</v>
      </c>
      <c r="G117" s="5"/>
      <c r="H117" s="17">
        <f>Absterbeordnung!C111</f>
        <v>413</v>
      </c>
      <c r="I117" s="18">
        <f t="shared" si="28"/>
        <v>0.13007154789423539</v>
      </c>
      <c r="J117" s="17">
        <f t="shared" si="24"/>
        <v>53.719549280319214</v>
      </c>
      <c r="K117" s="17">
        <f>SUM($J117:J$136)</f>
        <v>118.26355915637859</v>
      </c>
      <c r="L117" s="19">
        <f t="shared" si="25"/>
        <v>2.2014994678986599</v>
      </c>
      <c r="N117" s="6">
        <v>103</v>
      </c>
      <c r="O117" s="6">
        <f t="shared" si="17"/>
        <v>103</v>
      </c>
      <c r="P117" s="20">
        <f t="shared" si="18"/>
        <v>120</v>
      </c>
      <c r="Q117" s="20">
        <f t="shared" si="19"/>
        <v>413</v>
      </c>
      <c r="R117" s="5">
        <f t="shared" si="20"/>
        <v>413</v>
      </c>
      <c r="S117" s="5">
        <f t="shared" si="29"/>
        <v>6446.3459136383062</v>
      </c>
      <c r="T117" s="20">
        <f>SUM(S117:$S$136)</f>
        <v>9242.9644976203072</v>
      </c>
      <c r="U117" s="6">
        <f t="shared" si="26"/>
        <v>1.4338300521641716</v>
      </c>
    </row>
    <row r="118" spans="1:21">
      <c r="A118" s="21">
        <v>104</v>
      </c>
      <c r="B118" s="14">
        <f>Absterbeordnung!B112</f>
        <v>66</v>
      </c>
      <c r="C118" s="15">
        <f t="shared" si="27"/>
        <v>0.12752112538650526</v>
      </c>
      <c r="D118" s="14">
        <f t="shared" si="22"/>
        <v>8.4163942755093473</v>
      </c>
      <c r="E118" s="14">
        <f>SUM(D118:$D$136)</f>
        <v>16.895335019425634</v>
      </c>
      <c r="F118" s="16">
        <f t="shared" si="23"/>
        <v>2.0074315040811408</v>
      </c>
      <c r="G118" s="5"/>
      <c r="H118" s="17">
        <f>Absterbeordnung!C112</f>
        <v>238</v>
      </c>
      <c r="I118" s="18">
        <f t="shared" si="28"/>
        <v>0.12752112538650526</v>
      </c>
      <c r="J118" s="17">
        <f t="shared" si="24"/>
        <v>30.350027841988251</v>
      </c>
      <c r="K118" s="17">
        <f>SUM($J118:J$136)</f>
        <v>64.544009876059377</v>
      </c>
      <c r="L118" s="19">
        <f t="shared" si="25"/>
        <v>2.1266540581806286</v>
      </c>
      <c r="N118" s="6">
        <v>104</v>
      </c>
      <c r="O118" s="6">
        <f t="shared" si="17"/>
        <v>104</v>
      </c>
      <c r="P118" s="20">
        <f t="shared" si="18"/>
        <v>66</v>
      </c>
      <c r="Q118" s="20">
        <f t="shared" si="19"/>
        <v>238</v>
      </c>
      <c r="R118" s="5">
        <f t="shared" si="20"/>
        <v>238</v>
      </c>
      <c r="S118" s="5">
        <f t="shared" si="29"/>
        <v>2003.1018375712247</v>
      </c>
      <c r="T118" s="20">
        <f>SUM(S118:$S$136)</f>
        <v>2796.6185839820009</v>
      </c>
      <c r="U118" s="6">
        <f t="shared" si="26"/>
        <v>1.3961439860556071</v>
      </c>
    </row>
    <row r="119" spans="1:21">
      <c r="A119" s="21">
        <v>105</v>
      </c>
      <c r="B119" s="14">
        <f>Absterbeordnung!B113</f>
        <v>35</v>
      </c>
      <c r="C119" s="15">
        <f t="shared" si="27"/>
        <v>0.12502071116324046</v>
      </c>
      <c r="D119" s="14">
        <f t="shared" si="22"/>
        <v>4.3757248907134159</v>
      </c>
      <c r="E119" s="14">
        <f>SUM(D119:$D$136)</f>
        <v>8.4789407439162847</v>
      </c>
      <c r="F119" s="16">
        <f t="shared" si="23"/>
        <v>1.9377225387069257</v>
      </c>
      <c r="G119" s="5"/>
      <c r="H119" s="17">
        <f>Absterbeordnung!C113</f>
        <v>133</v>
      </c>
      <c r="I119" s="18">
        <f t="shared" si="28"/>
        <v>0.12502071116324046</v>
      </c>
      <c r="J119" s="17">
        <f t="shared" si="24"/>
        <v>16.627754584710981</v>
      </c>
      <c r="K119" s="17">
        <f>SUM($J119:J$136)</f>
        <v>34.193982034071134</v>
      </c>
      <c r="L119" s="19">
        <f t="shared" si="25"/>
        <v>2.0564401440896947</v>
      </c>
      <c r="N119" s="6">
        <v>105</v>
      </c>
      <c r="O119" s="6">
        <f t="shared" si="17"/>
        <v>105</v>
      </c>
      <c r="P119" s="20">
        <f t="shared" si="18"/>
        <v>35</v>
      </c>
      <c r="Q119" s="20">
        <f t="shared" si="19"/>
        <v>133</v>
      </c>
      <c r="R119" s="5">
        <f t="shared" si="20"/>
        <v>133</v>
      </c>
      <c r="S119" s="5">
        <f t="shared" si="29"/>
        <v>581.97141046488434</v>
      </c>
      <c r="T119" s="20">
        <f>SUM(S119:$S$136)</f>
        <v>793.51674641077693</v>
      </c>
      <c r="U119" s="6">
        <f t="shared" si="26"/>
        <v>1.3634978147412915</v>
      </c>
    </row>
    <row r="120" spans="1:21">
      <c r="A120" s="21">
        <v>106</v>
      </c>
      <c r="B120" s="14">
        <f>Absterbeordnung!B114</f>
        <v>18</v>
      </c>
      <c r="C120" s="15">
        <f t="shared" si="27"/>
        <v>0.12256932466984359</v>
      </c>
      <c r="D120" s="14">
        <f t="shared" si="22"/>
        <v>2.2062478440571844</v>
      </c>
      <c r="E120" s="14">
        <f>SUM(D120:$D$136)</f>
        <v>4.1032158532028697</v>
      </c>
      <c r="F120" s="16">
        <f t="shared" si="23"/>
        <v>1.8598163684354028</v>
      </c>
      <c r="G120" s="5"/>
      <c r="H120" s="17">
        <f>Absterbeordnung!C114</f>
        <v>72</v>
      </c>
      <c r="I120" s="18">
        <f t="shared" si="28"/>
        <v>0.12256932466984359</v>
      </c>
      <c r="J120" s="17">
        <f t="shared" si="24"/>
        <v>8.8249913762287377</v>
      </c>
      <c r="K120" s="17">
        <f>SUM($J120:J$136)</f>
        <v>17.566227449360159</v>
      </c>
      <c r="L120" s="19">
        <f t="shared" si="25"/>
        <v>1.9905093048223341</v>
      </c>
      <c r="N120" s="6">
        <v>106</v>
      </c>
      <c r="O120" s="6">
        <f t="shared" si="17"/>
        <v>106</v>
      </c>
      <c r="P120" s="20">
        <f t="shared" si="18"/>
        <v>18</v>
      </c>
      <c r="Q120" s="20">
        <f t="shared" si="19"/>
        <v>72</v>
      </c>
      <c r="R120" s="5">
        <f t="shared" si="20"/>
        <v>72</v>
      </c>
      <c r="S120" s="5">
        <f t="shared" si="29"/>
        <v>158.84984477211728</v>
      </c>
      <c r="T120" s="20">
        <f>SUM(S120:$S$136)</f>
        <v>211.5453359458925</v>
      </c>
      <c r="U120" s="6">
        <f t="shared" si="26"/>
        <v>1.3317314615533373</v>
      </c>
    </row>
    <row r="121" spans="1:21">
      <c r="A121" s="21">
        <v>107</v>
      </c>
      <c r="B121" s="14">
        <f>Absterbeordnung!B115</f>
        <v>9</v>
      </c>
      <c r="C121" s="15">
        <f t="shared" si="27"/>
        <v>0.12016600457827803</v>
      </c>
      <c r="D121" s="14">
        <f t="shared" si="22"/>
        <v>1.0814940412045022</v>
      </c>
      <c r="E121" s="14">
        <f>SUM(D121:$D$136)</f>
        <v>1.8969680091456853</v>
      </c>
      <c r="F121" s="16">
        <f t="shared" si="23"/>
        <v>1.7540253916082218</v>
      </c>
      <c r="G121" s="5"/>
      <c r="H121" s="17">
        <f>Absterbeordnung!C115</f>
        <v>38</v>
      </c>
      <c r="I121" s="18">
        <f t="shared" si="28"/>
        <v>0.12016600457827803</v>
      </c>
      <c r="J121" s="17">
        <f t="shared" si="24"/>
        <v>4.5663081739745648</v>
      </c>
      <c r="K121" s="17">
        <f>SUM($J121:J$136)</f>
        <v>8.741236073131418</v>
      </c>
      <c r="L121" s="19">
        <f t="shared" si="25"/>
        <v>1.9142895617408473</v>
      </c>
      <c r="N121" s="6">
        <v>107</v>
      </c>
      <c r="O121" s="6">
        <f t="shared" si="17"/>
        <v>107</v>
      </c>
      <c r="P121" s="20">
        <f t="shared" si="18"/>
        <v>9</v>
      </c>
      <c r="Q121" s="20">
        <f t="shared" si="19"/>
        <v>38</v>
      </c>
      <c r="R121" s="5">
        <f t="shared" si="20"/>
        <v>38</v>
      </c>
      <c r="S121" s="5">
        <f t="shared" si="29"/>
        <v>41.096773565771088</v>
      </c>
      <c r="T121" s="20">
        <f>SUM(S121:$S$136)</f>
        <v>52.695491173775224</v>
      </c>
      <c r="U121" s="6">
        <f t="shared" si="26"/>
        <v>1.2822293966566889</v>
      </c>
    </row>
    <row r="122" spans="1:21">
      <c r="A122" s="21">
        <v>108</v>
      </c>
      <c r="B122" s="14">
        <f>Absterbeordnung!B116</f>
        <v>4</v>
      </c>
      <c r="C122" s="15">
        <f t="shared" si="27"/>
        <v>0.11780980841007649</v>
      </c>
      <c r="D122" s="14">
        <f t="shared" si="22"/>
        <v>0.47123923364030595</v>
      </c>
      <c r="E122" s="14">
        <f>SUM(D122:$D$136)</f>
        <v>0.8154739679411831</v>
      </c>
      <c r="F122" s="16">
        <f t="shared" si="23"/>
        <v>1.7304882737408691</v>
      </c>
      <c r="G122" s="5"/>
      <c r="H122" s="17">
        <f>Absterbeordnung!C116</f>
        <v>19</v>
      </c>
      <c r="I122" s="18">
        <f t="shared" si="28"/>
        <v>0.11780980841007649</v>
      </c>
      <c r="J122" s="17">
        <f t="shared" si="24"/>
        <v>2.2383863597914533</v>
      </c>
      <c r="K122" s="17">
        <f>SUM($J122:J$136)</f>
        <v>4.1749278991568524</v>
      </c>
      <c r="L122" s="19">
        <f t="shared" si="25"/>
        <v>1.8651507059513279</v>
      </c>
      <c r="N122" s="6">
        <v>108</v>
      </c>
      <c r="O122" s="6">
        <f t="shared" si="17"/>
        <v>108</v>
      </c>
      <c r="P122" s="20">
        <f t="shared" si="18"/>
        <v>4</v>
      </c>
      <c r="Q122" s="20">
        <f t="shared" si="19"/>
        <v>19</v>
      </c>
      <c r="R122" s="5">
        <f t="shared" si="20"/>
        <v>19</v>
      </c>
      <c r="S122" s="5">
        <f t="shared" si="29"/>
        <v>8.9535454391658131</v>
      </c>
      <c r="T122" s="20">
        <f>SUM(S122:$S$136)</f>
        <v>11.598717608004131</v>
      </c>
      <c r="U122" s="6">
        <f t="shared" si="26"/>
        <v>1.2954329306542018</v>
      </c>
    </row>
    <row r="123" spans="1:21">
      <c r="A123" s="21">
        <v>109</v>
      </c>
      <c r="B123" s="14">
        <f>Absterbeordnung!B117</f>
        <v>2</v>
      </c>
      <c r="C123" s="15">
        <f t="shared" si="27"/>
        <v>0.11549981216674166</v>
      </c>
      <c r="D123" s="14">
        <f t="shared" si="22"/>
        <v>0.23099962433348331</v>
      </c>
      <c r="E123" s="14">
        <f>SUM(D123:$D$136)</f>
        <v>0.34423473430087709</v>
      </c>
      <c r="F123" s="16">
        <f t="shared" si="23"/>
        <v>1.4901960784313726</v>
      </c>
      <c r="G123" s="5"/>
      <c r="H123" s="17">
        <f>Absterbeordnung!C117</f>
        <v>9</v>
      </c>
      <c r="I123" s="18">
        <f t="shared" si="28"/>
        <v>0.11549981216674166</v>
      </c>
      <c r="J123" s="17">
        <f t="shared" si="24"/>
        <v>1.0394983095006749</v>
      </c>
      <c r="K123" s="17">
        <f>SUM($J123:J$136)</f>
        <v>1.9365415393653997</v>
      </c>
      <c r="L123" s="19">
        <f t="shared" si="25"/>
        <v>1.8629578534818603</v>
      </c>
      <c r="N123" s="6">
        <v>109</v>
      </c>
      <c r="O123" s="6">
        <f t="shared" si="17"/>
        <v>109</v>
      </c>
      <c r="P123" s="20">
        <f t="shared" si="18"/>
        <v>2</v>
      </c>
      <c r="Q123" s="20">
        <f t="shared" si="19"/>
        <v>9</v>
      </c>
      <c r="R123" s="5">
        <f t="shared" si="20"/>
        <v>9</v>
      </c>
      <c r="S123" s="5">
        <f t="shared" si="29"/>
        <v>2.0789966190013498</v>
      </c>
      <c r="T123" s="20">
        <f>SUM(S123:$S$136)</f>
        <v>2.645172168838319</v>
      </c>
      <c r="U123" s="6">
        <f t="shared" si="26"/>
        <v>1.2723311546840961</v>
      </c>
    </row>
    <row r="124" spans="1:21">
      <c r="A124" s="21">
        <v>110</v>
      </c>
      <c r="B124" s="14">
        <f>Absterbeordnung!B118</f>
        <v>1</v>
      </c>
      <c r="C124" s="15">
        <f t="shared" si="27"/>
        <v>0.11323510996739378</v>
      </c>
      <c r="D124" s="14">
        <f t="shared" si="22"/>
        <v>0.11323510996739378</v>
      </c>
      <c r="E124" s="14">
        <f>SUM(D124:$D$136)</f>
        <v>0.11323510996739378</v>
      </c>
      <c r="F124" s="16">
        <f t="shared" si="23"/>
        <v>1</v>
      </c>
      <c r="G124" s="5"/>
      <c r="H124" s="17">
        <f>Absterbeordnung!C118</f>
        <v>5</v>
      </c>
      <c r="I124" s="18">
        <f t="shared" si="28"/>
        <v>0.11323510996739378</v>
      </c>
      <c r="J124" s="17">
        <f t="shared" si="24"/>
        <v>0.56617554983696894</v>
      </c>
      <c r="K124" s="17">
        <f>SUM($J124:J$136)</f>
        <v>0.89704322986472473</v>
      </c>
      <c r="L124" s="19">
        <f t="shared" si="25"/>
        <v>1.5843906189926951</v>
      </c>
      <c r="N124" s="6">
        <v>110</v>
      </c>
      <c r="O124" s="6">
        <f t="shared" si="17"/>
        <v>110</v>
      </c>
      <c r="P124" s="20">
        <f t="shared" si="18"/>
        <v>1</v>
      </c>
      <c r="Q124" s="20">
        <f t="shared" si="19"/>
        <v>5</v>
      </c>
      <c r="R124" s="5">
        <f t="shared" si="20"/>
        <v>5</v>
      </c>
      <c r="S124" s="5">
        <f t="shared" si="29"/>
        <v>0.56617554983696894</v>
      </c>
      <c r="T124" s="20">
        <f>SUM(S124:$S$136)</f>
        <v>0.56617554983696894</v>
      </c>
      <c r="U124" s="6">
        <f t="shared" si="26"/>
        <v>1</v>
      </c>
    </row>
    <row r="125" spans="1:21">
      <c r="A125" s="21">
        <v>111</v>
      </c>
      <c r="B125" s="14">
        <f>Absterbeordnung!B119</f>
        <v>0</v>
      </c>
      <c r="C125" s="15">
        <f t="shared" si="27"/>
        <v>0.11101481369352335</v>
      </c>
      <c r="D125" s="14">
        <f t="shared" si="22"/>
        <v>0</v>
      </c>
      <c r="E125" s="14">
        <f>SUM(D125:$D$136)</f>
        <v>0</v>
      </c>
      <c r="F125" s="16" t="e">
        <f t="shared" si="23"/>
        <v>#DIV/0!</v>
      </c>
      <c r="G125" s="25"/>
      <c r="H125" s="17">
        <f>Absterbeordnung!C119</f>
        <v>2</v>
      </c>
      <c r="I125" s="18">
        <f t="shared" si="28"/>
        <v>0.11101481369352335</v>
      </c>
      <c r="J125" s="17">
        <f t="shared" si="24"/>
        <v>0.22202962738704671</v>
      </c>
      <c r="K125" s="17">
        <f>SUM($J125:J$136)</f>
        <v>0.33086768002775585</v>
      </c>
      <c r="L125" s="19">
        <f t="shared" si="25"/>
        <v>1.4901960784313724</v>
      </c>
      <c r="N125" s="6">
        <v>111</v>
      </c>
      <c r="O125" s="6">
        <f t="shared" si="17"/>
        <v>111</v>
      </c>
      <c r="P125" s="20">
        <f t="shared" si="18"/>
        <v>0</v>
      </c>
      <c r="Q125" s="20">
        <f t="shared" si="19"/>
        <v>2</v>
      </c>
      <c r="R125" s="5">
        <f t="shared" si="20"/>
        <v>2</v>
      </c>
      <c r="S125" s="5">
        <f t="shared" si="29"/>
        <v>0</v>
      </c>
      <c r="T125" s="20">
        <f>SUM(S125:$S$136)</f>
        <v>0</v>
      </c>
      <c r="U125" s="6" t="e">
        <f t="shared" si="26"/>
        <v>#DIV/0!</v>
      </c>
    </row>
    <row r="126" spans="1:21">
      <c r="A126" s="21">
        <v>112</v>
      </c>
      <c r="B126" s="14">
        <f>Absterbeordnung!B120</f>
        <v>0</v>
      </c>
      <c r="C126" s="15">
        <f t="shared" si="27"/>
        <v>0.10883805264070914</v>
      </c>
      <c r="D126" s="14">
        <f t="shared" si="22"/>
        <v>0</v>
      </c>
      <c r="E126" s="14">
        <f>SUM(D126:$D$136)</f>
        <v>0</v>
      </c>
      <c r="F126" s="16" t="e">
        <f t="shared" si="23"/>
        <v>#DIV/0!</v>
      </c>
      <c r="G126" s="5"/>
      <c r="H126" s="17">
        <f>Absterbeordnung!C120</f>
        <v>1</v>
      </c>
      <c r="I126" s="18">
        <f t="shared" si="28"/>
        <v>0.10883805264070914</v>
      </c>
      <c r="J126" s="17">
        <f t="shared" si="24"/>
        <v>0.10883805264070914</v>
      </c>
      <c r="K126" s="17">
        <f>SUM($J126:J$136)</f>
        <v>0.10883805264070914</v>
      </c>
      <c r="L126" s="19">
        <f t="shared" si="25"/>
        <v>1</v>
      </c>
      <c r="N126" s="6">
        <v>112</v>
      </c>
      <c r="O126" s="6">
        <f t="shared" si="17"/>
        <v>112</v>
      </c>
      <c r="P126" s="20">
        <f t="shared" si="18"/>
        <v>0</v>
      </c>
      <c r="Q126" s="20">
        <f t="shared" si="19"/>
        <v>1</v>
      </c>
      <c r="R126" s="5">
        <f t="shared" si="20"/>
        <v>1</v>
      </c>
      <c r="S126" s="5">
        <f t="shared" si="29"/>
        <v>0</v>
      </c>
      <c r="T126" s="20">
        <f>SUM(S126:$S$136)</f>
        <v>0</v>
      </c>
      <c r="U126" s="6" t="e">
        <f t="shared" si="26"/>
        <v>#DIV/0!</v>
      </c>
    </row>
    <row r="127" spans="1:21">
      <c r="A127" s="26">
        <v>113</v>
      </c>
      <c r="B127" s="14">
        <f>Absterbeordnung!B121</f>
        <v>0</v>
      </c>
      <c r="C127" s="15">
        <f t="shared" si="27"/>
        <v>0.10670397317716583</v>
      </c>
      <c r="D127" s="14">
        <f t="shared" si="22"/>
        <v>0</v>
      </c>
      <c r="E127" s="14">
        <f>SUM(D127:$D$136)</f>
        <v>0</v>
      </c>
      <c r="F127" s="16" t="e">
        <f t="shared" si="23"/>
        <v>#DIV/0!</v>
      </c>
      <c r="G127" s="27"/>
      <c r="H127" s="17">
        <f>Absterbeordnung!C121</f>
        <v>0</v>
      </c>
      <c r="I127" s="18">
        <f t="shared" si="28"/>
        <v>0.10670397317716583</v>
      </c>
      <c r="J127" s="17">
        <f t="shared" si="24"/>
        <v>0</v>
      </c>
      <c r="K127" s="17">
        <f>SUM($J127:J$136)</f>
        <v>0</v>
      </c>
      <c r="L127" s="19" t="e">
        <f t="shared" si="25"/>
        <v>#DIV/0!</v>
      </c>
      <c r="N127" s="28">
        <v>113</v>
      </c>
      <c r="O127" s="6">
        <f t="shared" si="17"/>
        <v>113</v>
      </c>
      <c r="P127" s="20">
        <f t="shared" si="18"/>
        <v>0</v>
      </c>
      <c r="Q127" s="20">
        <f t="shared" si="19"/>
        <v>0</v>
      </c>
      <c r="R127" s="5">
        <f t="shared" si="20"/>
        <v>0</v>
      </c>
      <c r="S127" s="5">
        <f t="shared" si="29"/>
        <v>0</v>
      </c>
      <c r="T127" s="20">
        <f>SUM(S127:$S$136)</f>
        <v>0</v>
      </c>
      <c r="U127" s="6" t="e">
        <f t="shared" si="26"/>
        <v>#DIV/0!</v>
      </c>
    </row>
    <row r="128" spans="1:21">
      <c r="A128" s="21">
        <v>114</v>
      </c>
      <c r="B128" s="14">
        <f>Absterbeordnung!B122</f>
        <v>0</v>
      </c>
      <c r="C128" s="15">
        <f t="shared" ref="C128:C134" si="30">1/(((1+($B$5/100))^A128))</f>
        <v>0.10461173840898609</v>
      </c>
      <c r="D128" s="14">
        <f t="shared" ref="D128:D134" si="31">B128*C128</f>
        <v>0</v>
      </c>
      <c r="E128" s="14">
        <f>SUM(D128:$D$136)</f>
        <v>0</v>
      </c>
      <c r="F128" s="16" t="e">
        <f t="shared" ref="F128:F134" si="32">E128/D128</f>
        <v>#DIV/0!</v>
      </c>
      <c r="G128" s="27"/>
      <c r="H128" s="17">
        <f>Absterbeordnung!C122</f>
        <v>0</v>
      </c>
      <c r="I128" s="18">
        <f t="shared" ref="I128:I134" si="33">1/(((1+($B$5/100))^A128))</f>
        <v>0.10461173840898609</v>
      </c>
      <c r="J128" s="17">
        <f t="shared" ref="J128:J134" si="34">H128*I128</f>
        <v>0</v>
      </c>
      <c r="K128" s="17">
        <f>SUM($J128:J$136)</f>
        <v>0</v>
      </c>
      <c r="L128" s="19" t="e">
        <f t="shared" ref="L128:L134" si="35">K128/J128</f>
        <v>#DIV/0!</v>
      </c>
      <c r="N128" s="6">
        <v>114</v>
      </c>
      <c r="O128" s="6">
        <f t="shared" si="17"/>
        <v>114</v>
      </c>
      <c r="P128" s="20">
        <f t="shared" ref="P128:P134" si="36">B128</f>
        <v>0</v>
      </c>
      <c r="Q128" s="20">
        <f t="shared" ref="Q128:Q134" si="37">H128</f>
        <v>0</v>
      </c>
      <c r="R128" s="5">
        <f t="shared" si="20"/>
        <v>0</v>
      </c>
      <c r="S128" s="5">
        <f t="shared" si="29"/>
        <v>0</v>
      </c>
      <c r="T128" s="20">
        <f>SUM(S128:$S$136)</f>
        <v>0</v>
      </c>
      <c r="U128" s="6" t="e">
        <f t="shared" ref="U128:U134" si="38">T128/S128</f>
        <v>#DIV/0!</v>
      </c>
    </row>
    <row r="129" spans="1:21">
      <c r="A129" s="21">
        <v>115</v>
      </c>
      <c r="B129" s="14">
        <f>Absterbeordnung!B123</f>
        <v>0</v>
      </c>
      <c r="C129" s="15">
        <f t="shared" si="30"/>
        <v>0.10256052785194716</v>
      </c>
      <c r="D129" s="14">
        <f t="shared" si="31"/>
        <v>0</v>
      </c>
      <c r="E129" s="14">
        <f>SUM(D129:$D$136)</f>
        <v>0</v>
      </c>
      <c r="F129" s="16" t="e">
        <f t="shared" si="32"/>
        <v>#DIV/0!</v>
      </c>
      <c r="G129" s="27"/>
      <c r="H129" s="17">
        <f>Absterbeordnung!C123</f>
        <v>0</v>
      </c>
      <c r="I129" s="18">
        <f t="shared" si="33"/>
        <v>0.10256052785194716</v>
      </c>
      <c r="J129" s="17">
        <f t="shared" si="34"/>
        <v>0</v>
      </c>
      <c r="K129" s="17">
        <f>SUM($J129:J$136)</f>
        <v>0</v>
      </c>
      <c r="L129" s="19" t="e">
        <f t="shared" si="35"/>
        <v>#DIV/0!</v>
      </c>
      <c r="N129" s="6">
        <v>115</v>
      </c>
      <c r="O129" s="6">
        <f t="shared" si="17"/>
        <v>115</v>
      </c>
      <c r="P129" s="20">
        <f t="shared" si="36"/>
        <v>0</v>
      </c>
      <c r="Q129" s="20">
        <f t="shared" si="37"/>
        <v>0</v>
      </c>
      <c r="R129" s="5">
        <f t="shared" si="20"/>
        <v>0</v>
      </c>
      <c r="S129" s="5">
        <f t="shared" si="29"/>
        <v>0</v>
      </c>
      <c r="T129" s="20">
        <f>SUM(S129:$S$136)</f>
        <v>0</v>
      </c>
      <c r="U129" s="6" t="e">
        <f t="shared" si="38"/>
        <v>#DIV/0!</v>
      </c>
    </row>
    <row r="130" spans="1:21">
      <c r="A130" s="21">
        <v>116</v>
      </c>
      <c r="B130" s="14">
        <f>Absterbeordnung!B124</f>
        <v>0</v>
      </c>
      <c r="C130" s="15">
        <f t="shared" si="30"/>
        <v>0.1005495371097521</v>
      </c>
      <c r="D130" s="14">
        <f t="shared" si="31"/>
        <v>0</v>
      </c>
      <c r="E130" s="14">
        <f>SUM(D130:$D$136)</f>
        <v>0</v>
      </c>
      <c r="F130" s="16" t="e">
        <f t="shared" si="32"/>
        <v>#DIV/0!</v>
      </c>
      <c r="G130" s="27"/>
      <c r="H130" s="17">
        <f>Absterbeordnung!C124</f>
        <v>0</v>
      </c>
      <c r="I130" s="18">
        <f t="shared" si="33"/>
        <v>0.1005495371097521</v>
      </c>
      <c r="J130" s="17">
        <f t="shared" si="34"/>
        <v>0</v>
      </c>
      <c r="K130" s="17">
        <f>SUM($J130:J$136)</f>
        <v>0</v>
      </c>
      <c r="L130" s="19" t="e">
        <f t="shared" si="35"/>
        <v>#DIV/0!</v>
      </c>
      <c r="N130" s="28">
        <v>116</v>
      </c>
      <c r="O130" s="6">
        <f t="shared" si="17"/>
        <v>116</v>
      </c>
      <c r="P130" s="20">
        <f t="shared" si="36"/>
        <v>0</v>
      </c>
      <c r="Q130" s="20">
        <f t="shared" si="37"/>
        <v>0</v>
      </c>
      <c r="R130" s="5">
        <f t="shared" si="20"/>
        <v>0</v>
      </c>
      <c r="S130" s="5">
        <f t="shared" si="29"/>
        <v>0</v>
      </c>
      <c r="T130" s="20">
        <f>SUM(S130:$S$136)</f>
        <v>0</v>
      </c>
      <c r="U130" s="6" t="e">
        <f t="shared" si="38"/>
        <v>#DIV/0!</v>
      </c>
    </row>
    <row r="131" spans="1:21">
      <c r="A131" s="21">
        <v>117</v>
      </c>
      <c r="B131" s="14">
        <f>Absterbeordnung!B125</f>
        <v>0</v>
      </c>
      <c r="C131" s="15">
        <f t="shared" si="30"/>
        <v>9.8577977558580526E-2</v>
      </c>
      <c r="D131" s="14">
        <f t="shared" si="31"/>
        <v>0</v>
      </c>
      <c r="E131" s="14">
        <f>SUM(D131:$D$136)</f>
        <v>0</v>
      </c>
      <c r="F131" s="16" t="e">
        <f t="shared" si="32"/>
        <v>#DIV/0!</v>
      </c>
      <c r="G131" s="27"/>
      <c r="H131" s="17">
        <f>Absterbeordnung!C125</f>
        <v>0</v>
      </c>
      <c r="I131" s="18">
        <f t="shared" si="33"/>
        <v>9.8577977558580526E-2</v>
      </c>
      <c r="J131" s="17">
        <f t="shared" si="34"/>
        <v>0</v>
      </c>
      <c r="K131" s="17">
        <f>SUM($J131:J$136)</f>
        <v>0</v>
      </c>
      <c r="L131" s="19" t="e">
        <f t="shared" si="35"/>
        <v>#DIV/0!</v>
      </c>
      <c r="N131" s="6">
        <v>117</v>
      </c>
      <c r="O131" s="6">
        <f t="shared" si="17"/>
        <v>117</v>
      </c>
      <c r="P131" s="20">
        <f t="shared" si="36"/>
        <v>0</v>
      </c>
      <c r="Q131" s="20">
        <f t="shared" si="37"/>
        <v>0</v>
      </c>
      <c r="R131" s="5">
        <f t="shared" si="20"/>
        <v>0</v>
      </c>
      <c r="S131" s="5">
        <f t="shared" si="29"/>
        <v>0</v>
      </c>
      <c r="T131" s="20">
        <f>SUM(S131:$S$136)</f>
        <v>0</v>
      </c>
      <c r="U131" s="6" t="e">
        <f t="shared" si="38"/>
        <v>#DIV/0!</v>
      </c>
    </row>
    <row r="132" spans="1:21">
      <c r="A132" s="21">
        <v>118</v>
      </c>
      <c r="B132" s="14">
        <f>Absterbeordnung!B126</f>
        <v>0</v>
      </c>
      <c r="C132" s="15">
        <f t="shared" si="30"/>
        <v>9.6645076037824032E-2</v>
      </c>
      <c r="D132" s="14">
        <f t="shared" si="31"/>
        <v>0</v>
      </c>
      <c r="E132" s="14">
        <f>SUM(D132:$D$136)</f>
        <v>0</v>
      </c>
      <c r="F132" s="16" t="e">
        <f t="shared" si="32"/>
        <v>#DIV/0!</v>
      </c>
      <c r="G132" s="27"/>
      <c r="H132" s="17">
        <f>Absterbeordnung!C126</f>
        <v>0</v>
      </c>
      <c r="I132" s="18">
        <f t="shared" si="33"/>
        <v>9.6645076037824032E-2</v>
      </c>
      <c r="J132" s="17">
        <f t="shared" si="34"/>
        <v>0</v>
      </c>
      <c r="K132" s="17">
        <f>SUM($J132:J$136)</f>
        <v>0</v>
      </c>
      <c r="L132" s="19" t="e">
        <f t="shared" si="35"/>
        <v>#DIV/0!</v>
      </c>
      <c r="N132" s="6">
        <v>118</v>
      </c>
      <c r="O132" s="6">
        <f t="shared" si="17"/>
        <v>118</v>
      </c>
      <c r="P132" s="20">
        <f t="shared" si="36"/>
        <v>0</v>
      </c>
      <c r="Q132" s="20">
        <f t="shared" si="37"/>
        <v>0</v>
      </c>
      <c r="R132" s="5">
        <f t="shared" si="20"/>
        <v>0</v>
      </c>
      <c r="S132" s="5">
        <f t="shared" si="29"/>
        <v>0</v>
      </c>
      <c r="T132" s="20">
        <f>SUM(S132:$S$136)</f>
        <v>0</v>
      </c>
      <c r="U132" s="6" t="e">
        <f t="shared" si="38"/>
        <v>#DIV/0!</v>
      </c>
    </row>
    <row r="133" spans="1:21">
      <c r="A133" s="21">
        <v>119</v>
      </c>
      <c r="B133" s="14">
        <f>Absterbeordnung!B127</f>
        <v>0</v>
      </c>
      <c r="C133" s="15">
        <f t="shared" si="30"/>
        <v>9.4750074546886331E-2</v>
      </c>
      <c r="D133" s="14">
        <f t="shared" si="31"/>
        <v>0</v>
      </c>
      <c r="E133" s="14">
        <f>SUM(D133:$D$136)</f>
        <v>0</v>
      </c>
      <c r="F133" s="16" t="e">
        <f t="shared" si="32"/>
        <v>#DIV/0!</v>
      </c>
      <c r="G133" s="27"/>
      <c r="H133" s="17">
        <f>Absterbeordnung!C127</f>
        <v>0</v>
      </c>
      <c r="I133" s="18">
        <f t="shared" si="33"/>
        <v>9.4750074546886331E-2</v>
      </c>
      <c r="J133" s="17">
        <f t="shared" si="34"/>
        <v>0</v>
      </c>
      <c r="K133" s="17">
        <f>SUM($J133:J$136)</f>
        <v>0</v>
      </c>
      <c r="L133" s="19" t="e">
        <f t="shared" si="35"/>
        <v>#DIV/0!</v>
      </c>
      <c r="N133" s="28">
        <v>119</v>
      </c>
      <c r="O133" s="6">
        <f t="shared" si="17"/>
        <v>119</v>
      </c>
      <c r="P133" s="20">
        <f t="shared" si="36"/>
        <v>0</v>
      </c>
      <c r="Q133" s="20">
        <f t="shared" si="37"/>
        <v>0</v>
      </c>
      <c r="R133" s="5">
        <f t="shared" si="20"/>
        <v>0</v>
      </c>
      <c r="S133" s="5">
        <f t="shared" si="29"/>
        <v>0</v>
      </c>
      <c r="T133" s="20">
        <f>SUM(S133:$S$136)</f>
        <v>0</v>
      </c>
      <c r="U133" s="6" t="e">
        <f t="shared" si="38"/>
        <v>#DIV/0!</v>
      </c>
    </row>
    <row r="134" spans="1:21">
      <c r="A134" s="21">
        <v>120</v>
      </c>
      <c r="B134" s="14">
        <f>Absterbeordnung!B128</f>
        <v>0</v>
      </c>
      <c r="C134" s="15">
        <f t="shared" si="30"/>
        <v>9.2892229947927757E-2</v>
      </c>
      <c r="D134" s="14">
        <f t="shared" si="31"/>
        <v>0</v>
      </c>
      <c r="E134" s="14">
        <f>SUM(D134:$D$136)</f>
        <v>0</v>
      </c>
      <c r="F134" s="16" t="e">
        <f t="shared" si="32"/>
        <v>#DIV/0!</v>
      </c>
      <c r="G134" s="27"/>
      <c r="H134" s="17">
        <f>Absterbeordnung!C128</f>
        <v>0</v>
      </c>
      <c r="I134" s="18">
        <f t="shared" si="33"/>
        <v>9.2892229947927757E-2</v>
      </c>
      <c r="J134" s="17">
        <f t="shared" si="34"/>
        <v>0</v>
      </c>
      <c r="K134" s="17">
        <f>SUM($J134:J$136)</f>
        <v>0</v>
      </c>
      <c r="L134" s="19" t="e">
        <f t="shared" si="35"/>
        <v>#DIV/0!</v>
      </c>
      <c r="N134" s="6">
        <v>120</v>
      </c>
      <c r="O134" s="6">
        <f t="shared" si="17"/>
        <v>120</v>
      </c>
      <c r="P134" s="20">
        <f t="shared" si="36"/>
        <v>0</v>
      </c>
      <c r="Q134" s="20">
        <f t="shared" si="37"/>
        <v>0</v>
      </c>
      <c r="R134" s="5">
        <f t="shared" si="20"/>
        <v>0</v>
      </c>
      <c r="S134" s="5">
        <f t="shared" si="29"/>
        <v>0</v>
      </c>
      <c r="T134" s="20">
        <f>SUM(S134:$S$136)</f>
        <v>0</v>
      </c>
      <c r="U134" s="6" t="e">
        <f t="shared" si="38"/>
        <v>#DIV/0!</v>
      </c>
    </row>
    <row r="135" spans="1:21">
      <c r="A135" s="21">
        <v>121</v>
      </c>
      <c r="B135" s="14">
        <f>Absterbeordnung!B129</f>
        <v>0</v>
      </c>
      <c r="C135" s="15">
        <f>1/(((1+($B$5/100))^A135))</f>
        <v>9.1070813674438977E-2</v>
      </c>
      <c r="D135" s="14">
        <f>B135*C135</f>
        <v>0</v>
      </c>
      <c r="E135" s="14">
        <f>SUM(D135:$D$136)</f>
        <v>0</v>
      </c>
      <c r="F135" s="16" t="e">
        <f>E135/D135</f>
        <v>#DIV/0!</v>
      </c>
      <c r="G135" s="27"/>
      <c r="H135" s="17">
        <f>Absterbeordnung!C129</f>
        <v>0</v>
      </c>
      <c r="I135" s="18">
        <f>1/(((1+($B$5/100))^A135))</f>
        <v>9.1070813674438977E-2</v>
      </c>
      <c r="J135" s="17">
        <f>H135*I135</f>
        <v>0</v>
      </c>
      <c r="K135" s="17">
        <f>SUM($J135:J$136)</f>
        <v>0</v>
      </c>
      <c r="L135" s="19" t="e">
        <f>K135/J135</f>
        <v>#DIV/0!</v>
      </c>
      <c r="N135" s="28">
        <v>121</v>
      </c>
      <c r="O135" s="6">
        <f t="shared" si="17"/>
        <v>121</v>
      </c>
      <c r="P135" s="20">
        <f>B135</f>
        <v>0</v>
      </c>
      <c r="Q135" s="20">
        <f>H135</f>
        <v>0</v>
      </c>
      <c r="R135" s="5">
        <f t="shared" si="20"/>
        <v>0</v>
      </c>
      <c r="S135" s="5">
        <f t="shared" si="29"/>
        <v>0</v>
      </c>
      <c r="T135" s="20">
        <f>SUM(S135:$S$136)</f>
        <v>0</v>
      </c>
      <c r="U135" s="6" t="e">
        <f>T135/S135</f>
        <v>#DIV/0!</v>
      </c>
    </row>
    <row r="136" spans="1:21">
      <c r="A136" s="21">
        <v>122</v>
      </c>
      <c r="B136" s="14">
        <f>Absterbeordnung!B130</f>
        <v>0</v>
      </c>
      <c r="C136" s="15">
        <f>1/(((1+($B$5/100))^A136))</f>
        <v>8.9285111445528406E-2</v>
      </c>
      <c r="D136" s="14">
        <f>B136*C136</f>
        <v>0</v>
      </c>
      <c r="E136" s="14">
        <f>SUM(D136:$D$136)</f>
        <v>0</v>
      </c>
      <c r="F136" s="16" t="e">
        <f>E136/D136</f>
        <v>#DIV/0!</v>
      </c>
      <c r="G136" s="27"/>
      <c r="H136" s="17">
        <f>Absterbeordnung!C130</f>
        <v>0</v>
      </c>
      <c r="I136" s="18">
        <f>1/(((1+($B$5/100))^A136))</f>
        <v>8.9285111445528406E-2</v>
      </c>
      <c r="J136" s="17">
        <f>H136*I136</f>
        <v>0</v>
      </c>
      <c r="K136" s="17">
        <f>SUM($J136:J$136)</f>
        <v>0</v>
      </c>
      <c r="L136" s="19" t="e">
        <f>K136/J136</f>
        <v>#DIV/0!</v>
      </c>
      <c r="N136" s="6">
        <v>122</v>
      </c>
      <c r="O136" s="6">
        <f t="shared" si="17"/>
        <v>122</v>
      </c>
      <c r="P136" s="20">
        <f>B136</f>
        <v>0</v>
      </c>
      <c r="Q136" s="20">
        <f>H136</f>
        <v>0</v>
      </c>
      <c r="R136" s="5">
        <f t="shared" si="20"/>
        <v>0</v>
      </c>
      <c r="S136" s="5">
        <f t="shared" si="29"/>
        <v>0</v>
      </c>
      <c r="T136" s="20">
        <f>SUM(S136:$S$136)</f>
        <v>0</v>
      </c>
      <c r="U136" s="6" t="e">
        <f>T136/S136</f>
        <v>#DIV/0!</v>
      </c>
    </row>
    <row r="137" spans="1:21">
      <c r="B137" s="29"/>
      <c r="D137" s="29"/>
      <c r="E137" s="29"/>
      <c r="G137" s="29"/>
      <c r="H137" s="29"/>
      <c r="J137" s="29"/>
      <c r="K137" s="29"/>
    </row>
    <row r="138" spans="1:21">
      <c r="B138" s="29"/>
      <c r="D138" s="29"/>
      <c r="E138" s="29"/>
      <c r="G138" s="29"/>
      <c r="H138" s="29"/>
      <c r="J138" s="29"/>
      <c r="K138" s="29"/>
    </row>
    <row r="139" spans="1:21">
      <c r="B139" s="29"/>
      <c r="D139" s="29"/>
      <c r="E139" s="29"/>
      <c r="G139" s="29"/>
      <c r="H139" s="29"/>
      <c r="J139" s="29"/>
      <c r="K139" s="29"/>
    </row>
    <row r="140" spans="1:21">
      <c r="B140" s="29"/>
      <c r="D140" s="29"/>
      <c r="E140" s="29"/>
      <c r="G140" s="29"/>
      <c r="H140" s="29"/>
      <c r="J140" s="29"/>
      <c r="K140" s="29"/>
    </row>
    <row r="141" spans="1:21">
      <c r="B141" s="29"/>
      <c r="D141" s="29"/>
      <c r="E141" s="29"/>
      <c r="G141" s="29"/>
      <c r="H141" s="29"/>
      <c r="J141" s="29"/>
      <c r="K141" s="29"/>
    </row>
    <row r="142" spans="1:21">
      <c r="B142" s="29"/>
      <c r="D142" s="29"/>
      <c r="E142" s="29"/>
      <c r="G142" s="29"/>
      <c r="H142" s="29"/>
      <c r="J142" s="29"/>
      <c r="K142" s="29"/>
    </row>
    <row r="143" spans="1:21">
      <c r="B143" s="29"/>
      <c r="D143" s="29"/>
      <c r="E143" s="29"/>
      <c r="G143" s="29"/>
      <c r="H143" s="29"/>
      <c r="J143" s="29"/>
      <c r="K143" s="29"/>
    </row>
    <row r="144" spans="1:21">
      <c r="B144" s="29"/>
      <c r="D144" s="29"/>
      <c r="E144" s="29"/>
      <c r="G144" s="29"/>
      <c r="H144" s="29"/>
      <c r="J144" s="29"/>
      <c r="K144" s="29"/>
    </row>
    <row r="145" spans="2:11">
      <c r="B145" s="29"/>
      <c r="D145" s="29"/>
      <c r="E145" s="29"/>
      <c r="G145" s="29"/>
      <c r="H145" s="29"/>
      <c r="J145" s="29"/>
      <c r="K145" s="29"/>
    </row>
    <row r="146" spans="2:11">
      <c r="B146" s="29"/>
      <c r="D146" s="29"/>
      <c r="E146" s="29"/>
      <c r="G146" s="29"/>
      <c r="H146" s="29"/>
      <c r="J146" s="29"/>
      <c r="K146" s="29"/>
    </row>
    <row r="147" spans="2:11">
      <c r="B147" s="29"/>
      <c r="D147" s="29"/>
      <c r="E147" s="29"/>
      <c r="G147" s="29"/>
      <c r="H147" s="29"/>
      <c r="J147" s="29"/>
      <c r="K147" s="29"/>
    </row>
    <row r="148" spans="2:11">
      <c r="B148" s="29"/>
      <c r="D148" s="29"/>
      <c r="E148" s="29"/>
      <c r="G148" s="29"/>
      <c r="H148" s="29"/>
      <c r="J148" s="29"/>
      <c r="K148" s="29"/>
    </row>
    <row r="149" spans="2:11">
      <c r="B149" s="29"/>
      <c r="D149" s="29"/>
      <c r="E149" s="29"/>
      <c r="G149" s="29"/>
      <c r="H149" s="29"/>
      <c r="J149" s="29"/>
      <c r="K149" s="29"/>
    </row>
    <row r="150" spans="2:11">
      <c r="B150" s="29"/>
      <c r="D150" s="29"/>
      <c r="E150" s="29"/>
      <c r="G150" s="29"/>
      <c r="H150" s="29"/>
      <c r="J150" s="29"/>
      <c r="K150" s="29"/>
    </row>
    <row r="151" spans="2:11">
      <c r="B151" s="29"/>
      <c r="D151" s="29"/>
      <c r="E151" s="29"/>
      <c r="G151" s="29"/>
      <c r="H151" s="29"/>
      <c r="J151" s="29"/>
      <c r="K151" s="29"/>
    </row>
    <row r="152" spans="2:11">
      <c r="B152" s="29"/>
      <c r="D152" s="29"/>
      <c r="E152" s="29"/>
      <c r="G152" s="29"/>
      <c r="H152" s="29"/>
      <c r="J152" s="29"/>
      <c r="K152" s="29"/>
    </row>
    <row r="153" spans="2:11">
      <c r="B153" s="29"/>
      <c r="D153" s="29"/>
      <c r="E153" s="29"/>
      <c r="G153" s="29"/>
      <c r="H153" s="29"/>
      <c r="J153" s="29"/>
      <c r="K153" s="29"/>
    </row>
    <row r="154" spans="2:11">
      <c r="B154" s="29"/>
      <c r="D154" s="29"/>
      <c r="E154" s="29"/>
      <c r="G154" s="29"/>
      <c r="H154" s="29"/>
      <c r="J154" s="29"/>
      <c r="K154" s="29"/>
    </row>
    <row r="155" spans="2:11">
      <c r="B155" s="29"/>
      <c r="D155" s="29"/>
      <c r="E155" s="29"/>
      <c r="G155" s="29"/>
      <c r="H155" s="29"/>
      <c r="J155" s="29"/>
      <c r="K155" s="29"/>
    </row>
    <row r="156" spans="2:11">
      <c r="B156" s="29"/>
      <c r="D156" s="29"/>
      <c r="E156" s="29"/>
      <c r="G156" s="29"/>
      <c r="H156" s="29"/>
      <c r="J156" s="29"/>
      <c r="K156" s="29"/>
    </row>
    <row r="157" spans="2:11">
      <c r="B157" s="29"/>
      <c r="D157" s="29"/>
      <c r="E157" s="29"/>
      <c r="G157" s="29"/>
      <c r="H157" s="29"/>
      <c r="J157" s="29"/>
      <c r="K157" s="29"/>
    </row>
    <row r="158" spans="2:11">
      <c r="B158" s="29"/>
      <c r="D158" s="29"/>
      <c r="E158" s="29"/>
      <c r="G158" s="29"/>
      <c r="H158" s="29"/>
      <c r="J158" s="29"/>
      <c r="K158" s="29"/>
    </row>
    <row r="159" spans="2:11">
      <c r="B159" s="29"/>
      <c r="D159" s="29"/>
      <c r="E159" s="29"/>
      <c r="G159" s="29"/>
      <c r="H159" s="29"/>
      <c r="J159" s="29"/>
      <c r="K159" s="29"/>
    </row>
    <row r="160" spans="2:11">
      <c r="B160" s="29"/>
      <c r="D160" s="29"/>
      <c r="E160" s="29"/>
      <c r="G160" s="29"/>
      <c r="H160" s="29"/>
      <c r="J160" s="29"/>
      <c r="K160" s="29"/>
    </row>
    <row r="161" spans="2:11">
      <c r="B161" s="29"/>
      <c r="D161" s="29"/>
      <c r="E161" s="29"/>
      <c r="G161" s="29"/>
      <c r="H161" s="29"/>
      <c r="J161" s="29"/>
      <c r="K161" s="29"/>
    </row>
    <row r="162" spans="2:11">
      <c r="B162" s="29"/>
      <c r="D162" s="29"/>
      <c r="E162" s="29"/>
      <c r="G162" s="29"/>
      <c r="H162" s="29"/>
      <c r="J162" s="29"/>
      <c r="K162" s="29"/>
    </row>
    <row r="163" spans="2:11">
      <c r="B163" s="29"/>
      <c r="D163" s="29"/>
      <c r="E163" s="29"/>
      <c r="G163" s="29"/>
      <c r="H163" s="29"/>
      <c r="J163" s="29"/>
      <c r="K163" s="29"/>
    </row>
    <row r="164" spans="2:11">
      <c r="B164" s="29"/>
      <c r="D164" s="29"/>
      <c r="E164" s="29"/>
      <c r="G164" s="29"/>
      <c r="H164" s="29"/>
      <c r="J164" s="29"/>
      <c r="K164" s="29"/>
    </row>
    <row r="165" spans="2:11">
      <c r="B165" s="29"/>
      <c r="D165" s="29"/>
      <c r="E165" s="29"/>
      <c r="G165" s="29"/>
      <c r="H165" s="29"/>
      <c r="J165" s="29"/>
      <c r="K165" s="29"/>
    </row>
    <row r="166" spans="2:11">
      <c r="B166" s="29"/>
      <c r="D166" s="29"/>
      <c r="E166" s="29"/>
      <c r="G166" s="29"/>
      <c r="H166" s="29"/>
      <c r="J166" s="29"/>
      <c r="K166" s="29"/>
    </row>
    <row r="167" spans="2:11">
      <c r="B167" s="29"/>
      <c r="D167" s="29"/>
      <c r="E167" s="29"/>
      <c r="G167" s="29"/>
      <c r="H167" s="29"/>
      <c r="J167" s="29"/>
      <c r="K167" s="29"/>
    </row>
    <row r="168" spans="2:11">
      <c r="B168" s="29"/>
      <c r="D168" s="29"/>
      <c r="E168" s="29"/>
      <c r="G168" s="29"/>
      <c r="H168" s="29"/>
      <c r="J168" s="29"/>
      <c r="K168" s="29"/>
    </row>
    <row r="169" spans="2:11">
      <c r="B169" s="29"/>
      <c r="D169" s="29"/>
      <c r="E169" s="29"/>
      <c r="G169" s="29"/>
      <c r="H169" s="29"/>
      <c r="J169" s="29"/>
      <c r="K169" s="29"/>
    </row>
    <row r="170" spans="2:11">
      <c r="B170" s="29"/>
      <c r="D170" s="29"/>
      <c r="E170" s="29"/>
      <c r="G170" s="29"/>
      <c r="H170" s="29"/>
      <c r="J170" s="29"/>
      <c r="K170" s="29"/>
    </row>
    <row r="171" spans="2:11">
      <c r="B171" s="29"/>
      <c r="D171" s="29"/>
      <c r="E171" s="29"/>
      <c r="G171" s="29"/>
      <c r="H171" s="29"/>
      <c r="J171" s="29"/>
      <c r="K171" s="29"/>
    </row>
    <row r="172" spans="2:11">
      <c r="B172" s="29"/>
      <c r="D172" s="29"/>
      <c r="E172" s="29"/>
      <c r="G172" s="29"/>
      <c r="H172" s="29"/>
      <c r="J172" s="29"/>
      <c r="K172" s="29"/>
    </row>
    <row r="173" spans="2:11">
      <c r="B173" s="29"/>
      <c r="D173" s="29"/>
      <c r="E173" s="29"/>
      <c r="G173" s="29"/>
      <c r="H173" s="29"/>
      <c r="J173" s="29"/>
      <c r="K173" s="29"/>
    </row>
    <row r="174" spans="2:11">
      <c r="B174" s="29"/>
      <c r="D174" s="29"/>
      <c r="E174" s="29"/>
      <c r="G174" s="29"/>
      <c r="H174" s="29"/>
      <c r="J174" s="29"/>
      <c r="K174" s="29"/>
    </row>
    <row r="175" spans="2:11">
      <c r="B175" s="29"/>
      <c r="D175" s="29"/>
      <c r="E175" s="29"/>
      <c r="G175" s="29"/>
      <c r="H175" s="29"/>
      <c r="J175" s="29"/>
      <c r="K175" s="29"/>
    </row>
    <row r="176" spans="2:11">
      <c r="B176" s="29"/>
      <c r="D176" s="29"/>
      <c r="E176" s="29"/>
      <c r="G176" s="29"/>
      <c r="H176" s="29"/>
      <c r="J176" s="29"/>
      <c r="K176" s="29"/>
    </row>
    <row r="177" spans="2:11">
      <c r="B177" s="29"/>
      <c r="D177" s="29"/>
      <c r="E177" s="29"/>
      <c r="G177" s="29"/>
      <c r="H177" s="29"/>
      <c r="J177" s="29"/>
      <c r="K177" s="29"/>
    </row>
    <row r="178" spans="2:11">
      <c r="B178" s="29"/>
      <c r="D178" s="29"/>
      <c r="E178" s="29"/>
      <c r="G178" s="29"/>
      <c r="H178" s="29"/>
      <c r="J178" s="29"/>
      <c r="K178" s="29"/>
    </row>
    <row r="179" spans="2:11">
      <c r="B179" s="29"/>
      <c r="D179" s="29"/>
      <c r="E179" s="29"/>
      <c r="G179" s="29"/>
      <c r="H179" s="29"/>
      <c r="J179" s="29"/>
      <c r="K179" s="29"/>
    </row>
    <row r="180" spans="2:11">
      <c r="B180" s="29"/>
      <c r="D180" s="29"/>
      <c r="E180" s="29"/>
      <c r="G180" s="29"/>
      <c r="H180" s="29"/>
      <c r="J180" s="29"/>
      <c r="K180" s="29"/>
    </row>
    <row r="181" spans="2:11">
      <c r="B181" s="29"/>
      <c r="D181" s="29"/>
      <c r="E181" s="29"/>
      <c r="G181" s="29"/>
      <c r="H181" s="29"/>
      <c r="J181" s="29"/>
      <c r="K181" s="29"/>
    </row>
    <row r="182" spans="2:11">
      <c r="B182" s="29"/>
      <c r="D182" s="29"/>
      <c r="E182" s="29"/>
      <c r="G182" s="29"/>
      <c r="H182" s="29"/>
      <c r="J182" s="29"/>
      <c r="K182" s="29"/>
    </row>
    <row r="183" spans="2:11">
      <c r="B183" s="29"/>
      <c r="D183" s="29"/>
      <c r="E183" s="29"/>
      <c r="G183" s="29"/>
      <c r="H183" s="29"/>
      <c r="J183" s="29"/>
      <c r="K183" s="29"/>
    </row>
    <row r="184" spans="2:11">
      <c r="B184" s="29"/>
      <c r="D184" s="29"/>
      <c r="E184" s="29"/>
      <c r="G184" s="29"/>
      <c r="H184" s="29"/>
      <c r="J184" s="29"/>
      <c r="K184" s="29"/>
    </row>
    <row r="185" spans="2:11">
      <c r="B185" s="29"/>
      <c r="D185" s="29"/>
      <c r="E185" s="29"/>
      <c r="G185" s="29"/>
      <c r="H185" s="29"/>
      <c r="J185" s="29"/>
      <c r="K185" s="29"/>
    </row>
    <row r="186" spans="2:11">
      <c r="B186" s="29"/>
      <c r="D186" s="29"/>
      <c r="E186" s="29"/>
      <c r="G186" s="29"/>
      <c r="H186" s="29"/>
      <c r="J186" s="29"/>
      <c r="K186" s="29"/>
    </row>
    <row r="187" spans="2:11">
      <c r="B187" s="29"/>
      <c r="D187" s="29"/>
      <c r="E187" s="29"/>
      <c r="G187" s="29"/>
      <c r="H187" s="29"/>
      <c r="J187" s="29"/>
      <c r="K187" s="29"/>
    </row>
    <row r="188" spans="2:11">
      <c r="B188" s="29"/>
      <c r="D188" s="29"/>
      <c r="E188" s="29"/>
      <c r="G188" s="29"/>
      <c r="H188" s="29"/>
      <c r="J188" s="29"/>
      <c r="K188" s="29"/>
    </row>
    <row r="189" spans="2:11">
      <c r="B189" s="29"/>
      <c r="D189" s="29"/>
      <c r="E189" s="29"/>
      <c r="G189" s="29"/>
      <c r="H189" s="29"/>
      <c r="J189" s="29"/>
      <c r="K189" s="29"/>
    </row>
    <row r="190" spans="2:11">
      <c r="B190" s="29"/>
      <c r="D190" s="29"/>
      <c r="E190" s="29"/>
      <c r="G190" s="29"/>
      <c r="H190" s="29"/>
      <c r="J190" s="29"/>
      <c r="K190" s="29"/>
    </row>
    <row r="191" spans="2:11">
      <c r="B191" s="29"/>
      <c r="D191" s="29"/>
      <c r="E191" s="29"/>
      <c r="G191" s="29"/>
      <c r="H191" s="29"/>
      <c r="J191" s="29"/>
      <c r="K191" s="29"/>
    </row>
    <row r="192" spans="2:11">
      <c r="B192" s="29"/>
      <c r="D192" s="29"/>
      <c r="E192" s="29"/>
      <c r="G192" s="29"/>
      <c r="H192" s="29"/>
      <c r="J192" s="29"/>
      <c r="K192" s="29"/>
    </row>
    <row r="193" spans="2:11">
      <c r="B193" s="29"/>
      <c r="D193" s="29"/>
      <c r="E193" s="29"/>
      <c r="G193" s="29"/>
      <c r="H193" s="29"/>
      <c r="J193" s="29"/>
      <c r="K193" s="29"/>
    </row>
    <row r="194" spans="2:11">
      <c r="B194" s="29"/>
      <c r="D194" s="29"/>
      <c r="E194" s="29"/>
      <c r="G194" s="29"/>
      <c r="H194" s="29"/>
      <c r="J194" s="29"/>
      <c r="K194" s="29"/>
    </row>
    <row r="195" spans="2:11">
      <c r="B195" s="29"/>
      <c r="D195" s="29"/>
      <c r="E195" s="29"/>
      <c r="G195" s="29"/>
      <c r="H195" s="29"/>
      <c r="J195" s="29"/>
      <c r="K195" s="29"/>
    </row>
    <row r="196" spans="2:11">
      <c r="B196" s="29"/>
      <c r="D196" s="29"/>
      <c r="E196" s="29"/>
      <c r="G196" s="29"/>
      <c r="H196" s="29"/>
      <c r="J196" s="29"/>
      <c r="K196" s="29"/>
    </row>
    <row r="197" spans="2:11">
      <c r="B197" s="29"/>
      <c r="D197" s="29"/>
      <c r="E197" s="29"/>
      <c r="G197" s="29"/>
      <c r="H197" s="29"/>
      <c r="J197" s="29"/>
      <c r="K197" s="29"/>
    </row>
    <row r="198" spans="2:11">
      <c r="B198" s="29"/>
      <c r="D198" s="29"/>
      <c r="E198" s="29"/>
      <c r="G198" s="29"/>
      <c r="H198" s="29"/>
      <c r="J198" s="29"/>
      <c r="K198" s="29"/>
    </row>
    <row r="199" spans="2:11">
      <c r="B199" s="29"/>
      <c r="D199" s="29"/>
      <c r="E199" s="29"/>
      <c r="G199" s="29"/>
      <c r="H199" s="29"/>
      <c r="J199" s="29"/>
      <c r="K199" s="29"/>
    </row>
    <row r="200" spans="2:11">
      <c r="B200" s="29"/>
      <c r="D200" s="29"/>
      <c r="E200" s="29"/>
      <c r="G200" s="29"/>
      <c r="H200" s="29"/>
      <c r="J200" s="29"/>
      <c r="K200" s="29"/>
    </row>
    <row r="201" spans="2:11">
      <c r="B201" s="29"/>
      <c r="D201" s="29"/>
      <c r="E201" s="29"/>
      <c r="G201" s="29"/>
      <c r="H201" s="29"/>
      <c r="J201" s="29"/>
      <c r="K201" s="29"/>
    </row>
    <row r="202" spans="2:11">
      <c r="B202" s="29"/>
      <c r="D202" s="29"/>
      <c r="E202" s="29"/>
      <c r="G202" s="29"/>
      <c r="H202" s="29"/>
      <c r="J202" s="29"/>
      <c r="K202" s="29"/>
    </row>
    <row r="203" spans="2:11">
      <c r="B203" s="29"/>
      <c r="D203" s="29"/>
      <c r="E203" s="29"/>
      <c r="G203" s="29"/>
      <c r="H203" s="29"/>
      <c r="J203" s="29"/>
      <c r="K203" s="29"/>
    </row>
    <row r="204" spans="2:11">
      <c r="B204" s="29"/>
      <c r="D204" s="29"/>
      <c r="E204" s="29"/>
      <c r="G204" s="29"/>
      <c r="H204" s="29"/>
      <c r="J204" s="29"/>
      <c r="K204" s="29"/>
    </row>
    <row r="205" spans="2:11">
      <c r="B205" s="29"/>
      <c r="D205" s="29"/>
      <c r="E205" s="29"/>
      <c r="G205" s="29"/>
      <c r="H205" s="29"/>
      <c r="J205" s="29"/>
      <c r="K205" s="29"/>
    </row>
    <row r="206" spans="2:11">
      <c r="B206" s="29"/>
      <c r="D206" s="29"/>
      <c r="E206" s="29"/>
      <c r="G206" s="29"/>
      <c r="H206" s="29"/>
      <c r="J206" s="29"/>
      <c r="K206" s="29"/>
    </row>
    <row r="207" spans="2:11">
      <c r="B207" s="29"/>
      <c r="D207" s="29"/>
      <c r="E207" s="29"/>
      <c r="G207" s="29"/>
      <c r="H207" s="29"/>
      <c r="J207" s="29"/>
      <c r="K207" s="29"/>
    </row>
    <row r="208" spans="2:11">
      <c r="B208" s="29"/>
      <c r="D208" s="29"/>
      <c r="E208" s="29"/>
      <c r="G208" s="29"/>
      <c r="H208" s="29"/>
      <c r="J208" s="29"/>
      <c r="K208" s="29"/>
    </row>
    <row r="209" spans="2:11">
      <c r="B209" s="29"/>
      <c r="D209" s="29"/>
      <c r="E209" s="29"/>
      <c r="G209" s="29"/>
      <c r="H209" s="29"/>
      <c r="J209" s="29"/>
      <c r="K209" s="29"/>
    </row>
    <row r="210" spans="2:11">
      <c r="B210" s="29"/>
      <c r="D210" s="29"/>
      <c r="E210" s="29"/>
      <c r="G210" s="29"/>
      <c r="H210" s="29"/>
      <c r="J210" s="29"/>
      <c r="K210" s="29"/>
    </row>
    <row r="211" spans="2:11">
      <c r="B211" s="29"/>
      <c r="D211" s="29"/>
      <c r="E211" s="29"/>
      <c r="G211" s="29"/>
      <c r="H211" s="29"/>
      <c r="J211" s="29"/>
      <c r="K211" s="29"/>
    </row>
    <row r="212" spans="2:11">
      <c r="B212" s="29"/>
      <c r="D212" s="29"/>
      <c r="E212" s="29"/>
      <c r="G212" s="29"/>
      <c r="H212" s="29"/>
      <c r="J212" s="29"/>
      <c r="K212" s="29"/>
    </row>
    <row r="213" spans="2:11">
      <c r="B213" s="29"/>
      <c r="D213" s="29"/>
      <c r="E213" s="29"/>
      <c r="G213" s="29"/>
      <c r="H213" s="29"/>
      <c r="J213" s="29"/>
      <c r="K213" s="29"/>
    </row>
    <row r="214" spans="2:11">
      <c r="B214" s="29"/>
      <c r="D214" s="29"/>
      <c r="E214" s="29"/>
      <c r="G214" s="29"/>
      <c r="H214" s="29"/>
      <c r="J214" s="29"/>
      <c r="K214" s="29"/>
    </row>
    <row r="215" spans="2:11">
      <c r="B215" s="29"/>
      <c r="D215" s="29"/>
      <c r="E215" s="29"/>
      <c r="G215" s="29"/>
      <c r="H215" s="29"/>
      <c r="J215" s="29"/>
      <c r="K215" s="29"/>
    </row>
    <row r="216" spans="2:11">
      <c r="B216" s="29"/>
      <c r="D216" s="29"/>
      <c r="E216" s="29"/>
      <c r="G216" s="29"/>
      <c r="H216" s="29"/>
      <c r="J216" s="29"/>
      <c r="K216" s="29"/>
    </row>
    <row r="217" spans="2:11">
      <c r="B217" s="29"/>
      <c r="D217" s="29"/>
      <c r="E217" s="29"/>
      <c r="G217" s="29"/>
      <c r="H217" s="29"/>
      <c r="J217" s="29"/>
      <c r="K217" s="29"/>
    </row>
    <row r="218" spans="2:11">
      <c r="B218" s="29"/>
      <c r="D218" s="29"/>
      <c r="E218" s="29"/>
      <c r="G218" s="29"/>
      <c r="H218" s="29"/>
      <c r="J218" s="29"/>
      <c r="K218" s="29"/>
    </row>
    <row r="219" spans="2:11">
      <c r="B219" s="29"/>
      <c r="D219" s="29"/>
      <c r="E219" s="29"/>
      <c r="G219" s="29"/>
      <c r="H219" s="29"/>
      <c r="J219" s="29"/>
      <c r="K219" s="29"/>
    </row>
    <row r="220" spans="2:11">
      <c r="B220" s="29"/>
      <c r="D220" s="29"/>
      <c r="E220" s="29"/>
      <c r="G220" s="29"/>
      <c r="H220" s="29"/>
      <c r="J220" s="29"/>
      <c r="K220" s="29"/>
    </row>
    <row r="221" spans="2:11">
      <c r="B221" s="29"/>
      <c r="D221" s="29"/>
      <c r="E221" s="29"/>
      <c r="G221" s="29"/>
      <c r="H221" s="29"/>
      <c r="J221" s="29"/>
      <c r="K221" s="29"/>
    </row>
    <row r="222" spans="2:11">
      <c r="B222" s="29"/>
      <c r="D222" s="29"/>
      <c r="E222" s="29"/>
      <c r="G222" s="29"/>
      <c r="H222" s="29"/>
      <c r="J222" s="29"/>
      <c r="K222" s="29"/>
    </row>
    <row r="223" spans="2:11">
      <c r="B223" s="29"/>
      <c r="D223" s="29"/>
      <c r="E223" s="29"/>
      <c r="G223" s="29"/>
      <c r="H223" s="29"/>
      <c r="J223" s="29"/>
      <c r="K223" s="29"/>
    </row>
    <row r="224" spans="2:11">
      <c r="B224" s="29"/>
      <c r="D224" s="29"/>
      <c r="E224" s="29"/>
      <c r="G224" s="29"/>
      <c r="H224" s="29"/>
      <c r="J224" s="29"/>
      <c r="K224" s="29"/>
    </row>
    <row r="225" spans="2:11">
      <c r="B225" s="29"/>
      <c r="D225" s="29"/>
      <c r="E225" s="29"/>
      <c r="G225" s="29"/>
      <c r="H225" s="29"/>
      <c r="J225" s="29"/>
      <c r="K225" s="29"/>
    </row>
    <row r="226" spans="2:11">
      <c r="B226" s="29"/>
      <c r="D226" s="29"/>
      <c r="E226" s="29"/>
      <c r="G226" s="29"/>
      <c r="H226" s="29"/>
      <c r="J226" s="29"/>
      <c r="K226" s="29"/>
    </row>
    <row r="227" spans="2:11">
      <c r="B227" s="29"/>
      <c r="D227" s="29"/>
      <c r="E227" s="29"/>
      <c r="G227" s="29"/>
      <c r="H227" s="29"/>
      <c r="J227" s="29"/>
      <c r="K227" s="29"/>
    </row>
    <row r="228" spans="2:11">
      <c r="B228" s="29"/>
      <c r="D228" s="29"/>
      <c r="E228" s="29"/>
      <c r="G228" s="29"/>
      <c r="H228" s="29"/>
      <c r="J228" s="29"/>
      <c r="K228" s="29"/>
    </row>
    <row r="229" spans="2:11">
      <c r="B229" s="29"/>
      <c r="D229" s="29"/>
      <c r="E229" s="29"/>
      <c r="G229" s="29"/>
      <c r="H229" s="29"/>
      <c r="J229" s="29"/>
      <c r="K229" s="29"/>
    </row>
    <row r="230" spans="2:11">
      <c r="B230" s="29"/>
      <c r="D230" s="29"/>
      <c r="E230" s="29"/>
      <c r="G230" s="29"/>
      <c r="H230" s="29"/>
      <c r="J230" s="29"/>
      <c r="K230" s="29"/>
    </row>
    <row r="231" spans="2:11">
      <c r="B231" s="29"/>
      <c r="D231" s="29"/>
      <c r="E231" s="29"/>
      <c r="G231" s="29"/>
      <c r="H231" s="29"/>
      <c r="J231" s="29"/>
      <c r="K231" s="29"/>
    </row>
    <row r="232" spans="2:11">
      <c r="B232" s="29"/>
      <c r="D232" s="29"/>
      <c r="E232" s="29"/>
      <c r="G232" s="29"/>
      <c r="H232" s="29"/>
      <c r="J232" s="29"/>
      <c r="K232" s="29"/>
    </row>
    <row r="233" spans="2:11">
      <c r="B233" s="29"/>
      <c r="D233" s="29"/>
      <c r="E233" s="29"/>
      <c r="G233" s="29"/>
      <c r="H233" s="29"/>
      <c r="J233" s="29"/>
      <c r="K233" s="29"/>
    </row>
  </sheetData>
  <customSheetViews>
    <customSheetView guid="{AAA317AB-9C4F-4A7B-BD58-62DAAE088BDA}" state="hidden">
      <selection activeCell="A30" sqref="A30"/>
      <pageMargins left="0.78740157499999996" right="0.78740157499999996" top="0.984251969" bottom="0.984251969" header="0.4921259845" footer="0.4921259845"/>
      <headerFooter alignWithMargins="0"/>
    </customSheetView>
    <customSheetView guid="{AC77A39F-ABA0-4848-B5DA-4147A1099D4C}" state="hidden">
      <selection activeCell="A30" sqref="A30"/>
      <pageMargins left="0.78740157499999996" right="0.78740157499999996" top="0.984251969" bottom="0.984251969" header="0.4921259845" footer="0.4921259845"/>
      <headerFooter alignWithMargins="0"/>
    </customSheetView>
  </customSheetViews>
  <mergeCells count="2">
    <mergeCell ref="B11:F11"/>
    <mergeCell ref="H11:L1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AB233"/>
  <sheetViews>
    <sheetView workbookViewId="0">
      <selection activeCell="M1" sqref="M1:M65536"/>
    </sheetView>
  </sheetViews>
  <sheetFormatPr baseColWidth="10" defaultRowHeight="12.75"/>
  <cols>
    <col min="1" max="1" width="10" style="2" bestFit="1" customWidth="1"/>
    <col min="2" max="2" width="6.140625" style="2" bestFit="1" customWidth="1"/>
    <col min="3" max="3" width="5.7109375" style="3" bestFit="1" customWidth="1"/>
    <col min="4" max="4" width="5.28515625" style="2" bestFit="1" customWidth="1"/>
    <col min="5" max="5" width="7" style="2" bestFit="1" customWidth="1"/>
    <col min="6" max="6" width="6.5703125" style="4" bestFit="1" customWidth="1"/>
    <col min="7" max="7" width="5" style="2" customWidth="1"/>
    <col min="8" max="8" width="6.140625" style="2" bestFit="1" customWidth="1"/>
    <col min="9" max="9" width="5.7109375" style="3" bestFit="1" customWidth="1"/>
    <col min="10" max="10" width="5.28515625" style="2" bestFit="1" customWidth="1"/>
    <col min="11" max="11" width="7" style="2" bestFit="1" customWidth="1"/>
    <col min="12" max="12" width="6.5703125" style="4" bestFit="1" customWidth="1"/>
    <col min="13" max="13" width="5" style="5" customWidth="1"/>
    <col min="14" max="14" width="7.28515625" style="2" customWidth="1"/>
    <col min="15" max="15" width="6.42578125" style="2" customWidth="1"/>
    <col min="16" max="17" width="11.42578125" style="2"/>
    <col min="18" max="19" width="11.42578125" style="5"/>
    <col min="20" max="28" width="11.42578125" style="6"/>
    <col min="29" max="16384" width="11.42578125" style="2"/>
  </cols>
  <sheetData>
    <row r="1" spans="1:21">
      <c r="A1" s="2" t="s">
        <v>6</v>
      </c>
      <c r="B1" s="2">
        <f>'2 Frauen'!D5</f>
        <v>50</v>
      </c>
    </row>
    <row r="2" spans="1:21">
      <c r="A2" s="2" t="s">
        <v>7</v>
      </c>
      <c r="B2" s="2">
        <f>'2 Frauen'!D6</f>
        <v>50</v>
      </c>
    </row>
    <row r="3" spans="1:21">
      <c r="A3" s="2" t="s">
        <v>14</v>
      </c>
      <c r="B3" s="2">
        <f>B1-B2</f>
        <v>0</v>
      </c>
    </row>
    <row r="4" spans="1:21">
      <c r="M4" s="7"/>
    </row>
    <row r="5" spans="1:21">
      <c r="A5" s="2" t="s">
        <v>3</v>
      </c>
      <c r="B5" s="2">
        <f>'2 Frauen'!D8</f>
        <v>2</v>
      </c>
      <c r="M5" s="7"/>
    </row>
    <row r="6" spans="1:21">
      <c r="M6" s="7"/>
    </row>
    <row r="7" spans="1:21">
      <c r="M7" s="7"/>
    </row>
    <row r="8" spans="1:21">
      <c r="M8" s="7"/>
    </row>
    <row r="9" spans="1:21">
      <c r="M9" s="7"/>
    </row>
    <row r="10" spans="1:21" ht="13.5" thickBot="1">
      <c r="M10" s="7"/>
    </row>
    <row r="11" spans="1:21" ht="13.5" thickBot="1">
      <c r="B11" s="278" t="s">
        <v>0</v>
      </c>
      <c r="C11" s="278"/>
      <c r="D11" s="278"/>
      <c r="E11" s="278"/>
      <c r="F11" s="278"/>
      <c r="H11" s="275" t="s">
        <v>0</v>
      </c>
      <c r="I11" s="276"/>
      <c r="J11" s="276"/>
      <c r="K11" s="276"/>
      <c r="L11" s="277"/>
      <c r="M11" s="7"/>
    </row>
    <row r="12" spans="1:21">
      <c r="A12" s="8" t="s">
        <v>2</v>
      </c>
      <c r="B12" s="30" t="s">
        <v>9</v>
      </c>
      <c r="C12" s="30" t="s">
        <v>8</v>
      </c>
      <c r="D12" s="30" t="s">
        <v>10</v>
      </c>
      <c r="E12" s="30"/>
      <c r="F12" s="31" t="s">
        <v>12</v>
      </c>
      <c r="G12" s="8"/>
      <c r="H12" s="10" t="s">
        <v>9</v>
      </c>
      <c r="I12" s="10" t="s">
        <v>8</v>
      </c>
      <c r="J12" s="10" t="s">
        <v>10</v>
      </c>
      <c r="K12" s="10"/>
      <c r="L12" s="11" t="s">
        <v>12</v>
      </c>
      <c r="M12" s="8"/>
      <c r="N12" s="12" t="s">
        <v>2</v>
      </c>
      <c r="O12" s="12"/>
      <c r="P12" s="12" t="s">
        <v>0</v>
      </c>
      <c r="Q12" s="12" t="s">
        <v>0</v>
      </c>
    </row>
    <row r="13" spans="1:21">
      <c r="A13" s="13"/>
      <c r="B13" s="17"/>
      <c r="C13" s="18"/>
      <c r="D13" s="17"/>
      <c r="E13" s="17"/>
      <c r="F13" s="19"/>
      <c r="G13" s="5"/>
      <c r="H13" s="17"/>
      <c r="I13" s="18"/>
      <c r="J13" s="17"/>
      <c r="K13" s="17"/>
      <c r="L13" s="19"/>
      <c r="N13" s="20"/>
      <c r="O13" s="20"/>
      <c r="P13" s="20"/>
      <c r="Q13" s="20"/>
    </row>
    <row r="14" spans="1:21">
      <c r="A14" s="21">
        <v>0</v>
      </c>
      <c r="B14" s="17">
        <f>Absterbeordnung!C8</f>
        <v>100000</v>
      </c>
      <c r="C14" s="18"/>
      <c r="D14" s="24"/>
      <c r="E14" s="24"/>
      <c r="F14" s="19"/>
      <c r="G14" s="23"/>
      <c r="H14" s="17">
        <f>Absterbeordnung!C8</f>
        <v>100000</v>
      </c>
      <c r="I14" s="18"/>
      <c r="J14" s="24"/>
      <c r="K14" s="24"/>
      <c r="L14" s="19"/>
      <c r="N14" s="6">
        <v>0</v>
      </c>
      <c r="O14" s="6">
        <f t="shared" ref="O14:O45" si="0">N14+$B$3</f>
        <v>0</v>
      </c>
      <c r="P14" s="20">
        <f>B14</f>
        <v>100000</v>
      </c>
      <c r="Q14" s="20">
        <f>B14</f>
        <v>100000</v>
      </c>
      <c r="R14" s="5">
        <f>LOOKUP(N14,$O$14:$O$136,$Q$14:$Q$136)</f>
        <v>100000</v>
      </c>
      <c r="T14" s="20">
        <f>SUM(S14:$S$127)</f>
        <v>382748444081.3941</v>
      </c>
    </row>
    <row r="15" spans="1:21">
      <c r="A15" s="21">
        <v>1</v>
      </c>
      <c r="B15" s="17">
        <f>Absterbeordnung!C9</f>
        <v>99687</v>
      </c>
      <c r="C15" s="18">
        <f t="shared" ref="C15:C46" si="1">1/(((1+($B$5/100))^A15))</f>
        <v>0.98039215686274506</v>
      </c>
      <c r="D15" s="17">
        <f t="shared" ref="D15:D46" si="2">B15*C15</f>
        <v>97732.352941176461</v>
      </c>
      <c r="E15" s="17">
        <f>SUM(D15:$D$136)</f>
        <v>3978753.2379980301</v>
      </c>
      <c r="F15" s="19">
        <f t="shared" ref="F15:F46" si="3">E15/D15</f>
        <v>40.71070754218696</v>
      </c>
      <c r="G15" s="5"/>
      <c r="H15" s="17">
        <f>Absterbeordnung!C9</f>
        <v>99687</v>
      </c>
      <c r="I15" s="18">
        <f t="shared" ref="I15:I46" si="4">1/(((1+($B$5/100))^A15))</f>
        <v>0.98039215686274506</v>
      </c>
      <c r="J15" s="17">
        <f t="shared" ref="J15:J46" si="5">H15*I15</f>
        <v>97732.352941176461</v>
      </c>
      <c r="K15" s="17">
        <f>SUM($J15:J$136)</f>
        <v>3978753.2379980301</v>
      </c>
      <c r="L15" s="19">
        <f t="shared" ref="L15:L46" si="6">K15/J15</f>
        <v>40.71070754218696</v>
      </c>
      <c r="N15" s="6">
        <v>1</v>
      </c>
      <c r="O15" s="6">
        <f t="shared" si="0"/>
        <v>1</v>
      </c>
      <c r="P15" s="20">
        <f t="shared" ref="P15:P78" si="7">B15</f>
        <v>99687</v>
      </c>
      <c r="Q15" s="20">
        <f t="shared" ref="Q15:Q78" si="8">B15</f>
        <v>99687</v>
      </c>
      <c r="R15" s="5">
        <f t="shared" ref="R15:R78" si="9">LOOKUP(N15,$O$14:$O$136,$Q$14:$Q$136)</f>
        <v>99687</v>
      </c>
      <c r="S15" s="5">
        <f t="shared" ref="S15:S46" si="10">P15*R15*I15</f>
        <v>9742645067.6470585</v>
      </c>
      <c r="T15" s="20">
        <f>SUM(S15:$S$127)</f>
        <v>382748444081.3941</v>
      </c>
      <c r="U15" s="6">
        <f t="shared" ref="U15:U46" si="11">T15/S15</f>
        <v>39.285886063160412</v>
      </c>
    </row>
    <row r="16" spans="1:21">
      <c r="A16" s="21">
        <v>2</v>
      </c>
      <c r="B16" s="17">
        <f>Absterbeordnung!C10</f>
        <v>99663</v>
      </c>
      <c r="C16" s="18">
        <f t="shared" si="1"/>
        <v>0.96116878123798544</v>
      </c>
      <c r="D16" s="17">
        <f t="shared" si="2"/>
        <v>95792.964244521339</v>
      </c>
      <c r="E16" s="17">
        <f>SUM(D16:$D$136)</f>
        <v>3881020.8850568538</v>
      </c>
      <c r="F16" s="19">
        <f t="shared" si="3"/>
        <v>40.514675745393482</v>
      </c>
      <c r="G16" s="5"/>
      <c r="H16" s="17">
        <f>Absterbeordnung!C10</f>
        <v>99663</v>
      </c>
      <c r="I16" s="18">
        <f t="shared" si="4"/>
        <v>0.96116878123798544</v>
      </c>
      <c r="J16" s="17">
        <f t="shared" si="5"/>
        <v>95792.964244521339</v>
      </c>
      <c r="K16" s="17">
        <f>SUM($J16:J$136)</f>
        <v>3881020.8850568538</v>
      </c>
      <c r="L16" s="19">
        <f t="shared" si="6"/>
        <v>40.514675745393482</v>
      </c>
      <c r="N16" s="6">
        <v>2</v>
      </c>
      <c r="O16" s="6">
        <f t="shared" si="0"/>
        <v>2</v>
      </c>
      <c r="P16" s="20">
        <f t="shared" si="7"/>
        <v>99663</v>
      </c>
      <c r="Q16" s="20">
        <f t="shared" si="8"/>
        <v>99663</v>
      </c>
      <c r="R16" s="5">
        <f t="shared" si="9"/>
        <v>99663</v>
      </c>
      <c r="S16" s="5">
        <f t="shared" si="10"/>
        <v>9547014195.50173</v>
      </c>
      <c r="T16" s="20">
        <f>SUM(S16:$S$127)</f>
        <v>373005799013.74713</v>
      </c>
      <c r="U16" s="6">
        <f t="shared" si="11"/>
        <v>39.07041420232688</v>
      </c>
    </row>
    <row r="17" spans="1:21">
      <c r="A17" s="21">
        <v>3</v>
      </c>
      <c r="B17" s="17">
        <f>Absterbeordnung!C11</f>
        <v>99646</v>
      </c>
      <c r="C17" s="18">
        <f t="shared" si="1"/>
        <v>0.94232233454704462</v>
      </c>
      <c r="D17" s="17">
        <f t="shared" si="2"/>
        <v>93898.651348274812</v>
      </c>
      <c r="E17" s="17">
        <f>SUM(D17:$D$136)</f>
        <v>3785227.9208123321</v>
      </c>
      <c r="F17" s="19">
        <f t="shared" si="3"/>
        <v>40.311845446775713</v>
      </c>
      <c r="G17" s="5"/>
      <c r="H17" s="17">
        <f>Absterbeordnung!C11</f>
        <v>99646</v>
      </c>
      <c r="I17" s="18">
        <f t="shared" si="4"/>
        <v>0.94232233454704462</v>
      </c>
      <c r="J17" s="17">
        <f t="shared" si="5"/>
        <v>93898.651348274812</v>
      </c>
      <c r="K17" s="17">
        <f>SUM($J17:J$136)</f>
        <v>3785227.9208123321</v>
      </c>
      <c r="L17" s="19">
        <f t="shared" si="6"/>
        <v>40.311845446775713</v>
      </c>
      <c r="N17" s="6">
        <v>3</v>
      </c>
      <c r="O17" s="6">
        <f t="shared" si="0"/>
        <v>3</v>
      </c>
      <c r="P17" s="20">
        <f t="shared" si="7"/>
        <v>99646</v>
      </c>
      <c r="Q17" s="20">
        <f t="shared" si="8"/>
        <v>99646</v>
      </c>
      <c r="R17" s="5">
        <f t="shared" si="9"/>
        <v>99646</v>
      </c>
      <c r="S17" s="5">
        <f t="shared" si="10"/>
        <v>9356625012.2501907</v>
      </c>
      <c r="T17" s="20">
        <f>SUM(S17:$S$127)</f>
        <v>363458784818.24542</v>
      </c>
      <c r="U17" s="6">
        <f t="shared" si="11"/>
        <v>38.845073340268087</v>
      </c>
    </row>
    <row r="18" spans="1:21">
      <c r="A18" s="21">
        <v>4</v>
      </c>
      <c r="B18" s="17">
        <f>Absterbeordnung!C12</f>
        <v>99633</v>
      </c>
      <c r="C18" s="18">
        <f t="shared" si="1"/>
        <v>0.9238454260265142</v>
      </c>
      <c r="D18" s="17">
        <f t="shared" si="2"/>
        <v>92045.491331299694</v>
      </c>
      <c r="E18" s="17">
        <f>SUM(D18:$D$136)</f>
        <v>3691329.2694640569</v>
      </c>
      <c r="F18" s="19">
        <f t="shared" si="3"/>
        <v>40.103314307681202</v>
      </c>
      <c r="G18" s="5"/>
      <c r="H18" s="17">
        <f>Absterbeordnung!C12</f>
        <v>99633</v>
      </c>
      <c r="I18" s="18">
        <f t="shared" si="4"/>
        <v>0.9238454260265142</v>
      </c>
      <c r="J18" s="17">
        <f t="shared" si="5"/>
        <v>92045.491331299694</v>
      </c>
      <c r="K18" s="17">
        <f>SUM($J18:J$136)</f>
        <v>3691329.2694640569</v>
      </c>
      <c r="L18" s="19">
        <f t="shared" si="6"/>
        <v>40.103314307681202</v>
      </c>
      <c r="N18" s="6">
        <v>4</v>
      </c>
      <c r="O18" s="6">
        <f t="shared" si="0"/>
        <v>4</v>
      </c>
      <c r="P18" s="20">
        <f t="shared" si="7"/>
        <v>99633</v>
      </c>
      <c r="Q18" s="20">
        <f t="shared" si="8"/>
        <v>99633</v>
      </c>
      <c r="R18" s="5">
        <f t="shared" si="9"/>
        <v>99633</v>
      </c>
      <c r="S18" s="5">
        <f t="shared" si="10"/>
        <v>9170768437.8113823</v>
      </c>
      <c r="T18" s="20">
        <f>SUM(S18:$S$127)</f>
        <v>354102159805.99512</v>
      </c>
      <c r="U18" s="6">
        <f t="shared" si="11"/>
        <v>38.612048947394655</v>
      </c>
    </row>
    <row r="19" spans="1:21">
      <c r="A19" s="21">
        <v>5</v>
      </c>
      <c r="B19" s="17">
        <f>Absterbeordnung!C13</f>
        <v>99622</v>
      </c>
      <c r="C19" s="18">
        <f t="shared" si="1"/>
        <v>0.90573080982991594</v>
      </c>
      <c r="D19" s="17">
        <f t="shared" si="2"/>
        <v>90230.714736875889</v>
      </c>
      <c r="E19" s="17">
        <f>SUM(D19:$D$136)</f>
        <v>3599283.7781327572</v>
      </c>
      <c r="F19" s="19">
        <f t="shared" si="3"/>
        <v>39.889784632968066</v>
      </c>
      <c r="G19" s="5"/>
      <c r="H19" s="17">
        <f>Absterbeordnung!C13</f>
        <v>99622</v>
      </c>
      <c r="I19" s="18">
        <f t="shared" si="4"/>
        <v>0.90573080982991594</v>
      </c>
      <c r="J19" s="17">
        <f t="shared" si="5"/>
        <v>90230.714736875889</v>
      </c>
      <c r="K19" s="17">
        <f>SUM($J19:J$136)</f>
        <v>3599283.7781327572</v>
      </c>
      <c r="L19" s="19">
        <f t="shared" si="6"/>
        <v>39.889784632968066</v>
      </c>
      <c r="N19" s="6">
        <v>5</v>
      </c>
      <c r="O19" s="6">
        <f t="shared" si="0"/>
        <v>5</v>
      </c>
      <c r="P19" s="20">
        <f t="shared" si="7"/>
        <v>99622</v>
      </c>
      <c r="Q19" s="20">
        <f t="shared" si="8"/>
        <v>99622</v>
      </c>
      <c r="R19" s="5">
        <f t="shared" si="9"/>
        <v>99622</v>
      </c>
      <c r="S19" s="5">
        <f t="shared" si="10"/>
        <v>8988964263.5170498</v>
      </c>
      <c r="T19" s="20">
        <f>SUM(S19:$S$127)</f>
        <v>344931391368.18378</v>
      </c>
      <c r="U19" s="6">
        <f t="shared" si="11"/>
        <v>38.372762562660903</v>
      </c>
    </row>
    <row r="20" spans="1:21">
      <c r="A20" s="21">
        <v>6</v>
      </c>
      <c r="B20" s="17">
        <f>Absterbeordnung!C14</f>
        <v>99612</v>
      </c>
      <c r="C20" s="18">
        <f t="shared" si="1"/>
        <v>0.88797138218619198</v>
      </c>
      <c r="D20" s="17">
        <f t="shared" si="2"/>
        <v>88452.605322330957</v>
      </c>
      <c r="E20" s="17">
        <f>SUM(D20:$D$136)</f>
        <v>3509053.0633958811</v>
      </c>
      <c r="F20" s="19">
        <f t="shared" si="3"/>
        <v>39.67156253463093</v>
      </c>
      <c r="G20" s="5"/>
      <c r="H20" s="17">
        <f>Absterbeordnung!C14</f>
        <v>99612</v>
      </c>
      <c r="I20" s="18">
        <f t="shared" si="4"/>
        <v>0.88797138218619198</v>
      </c>
      <c r="J20" s="17">
        <f t="shared" si="5"/>
        <v>88452.605322330957</v>
      </c>
      <c r="K20" s="17">
        <f>SUM($J20:J$136)</f>
        <v>3509053.0633958811</v>
      </c>
      <c r="L20" s="19">
        <f t="shared" si="6"/>
        <v>39.67156253463093</v>
      </c>
      <c r="N20" s="6">
        <v>6</v>
      </c>
      <c r="O20" s="6">
        <f t="shared" si="0"/>
        <v>6</v>
      </c>
      <c r="P20" s="20">
        <f t="shared" si="7"/>
        <v>99612</v>
      </c>
      <c r="Q20" s="20">
        <f t="shared" si="8"/>
        <v>99612</v>
      </c>
      <c r="R20" s="5">
        <f t="shared" si="9"/>
        <v>99612</v>
      </c>
      <c r="S20" s="5">
        <f t="shared" si="10"/>
        <v>8810940921.3680305</v>
      </c>
      <c r="T20" s="20">
        <f>SUM(S20:$S$127)</f>
        <v>335942427104.66675</v>
      </c>
      <c r="U20" s="6">
        <f t="shared" si="11"/>
        <v>38.127871938166017</v>
      </c>
    </row>
    <row r="21" spans="1:21">
      <c r="A21" s="21">
        <v>7</v>
      </c>
      <c r="B21" s="17">
        <f>Absterbeordnung!C15</f>
        <v>99604</v>
      </c>
      <c r="C21" s="18">
        <f t="shared" si="1"/>
        <v>0.87056017861391388</v>
      </c>
      <c r="D21" s="17">
        <f t="shared" si="2"/>
        <v>86711.276030660272</v>
      </c>
      <c r="E21" s="17">
        <f>SUM(D21:$D$136)</f>
        <v>3420600.4580735499</v>
      </c>
      <c r="F21" s="19">
        <f t="shared" si="3"/>
        <v>39.448161930681984</v>
      </c>
      <c r="G21" s="5"/>
      <c r="H21" s="17">
        <f>Absterbeordnung!C15</f>
        <v>99604</v>
      </c>
      <c r="I21" s="18">
        <f t="shared" si="4"/>
        <v>0.87056017861391388</v>
      </c>
      <c r="J21" s="17">
        <f t="shared" si="5"/>
        <v>86711.276030660272</v>
      </c>
      <c r="K21" s="17">
        <f>SUM($J21:J$136)</f>
        <v>3420600.4580735499</v>
      </c>
      <c r="L21" s="19">
        <f t="shared" si="6"/>
        <v>39.448161930681984</v>
      </c>
      <c r="N21" s="6">
        <v>7</v>
      </c>
      <c r="O21" s="6">
        <f t="shared" si="0"/>
        <v>7</v>
      </c>
      <c r="P21" s="20">
        <f t="shared" si="7"/>
        <v>99604</v>
      </c>
      <c r="Q21" s="20">
        <f t="shared" si="8"/>
        <v>99604</v>
      </c>
      <c r="R21" s="5">
        <f t="shared" si="9"/>
        <v>99604</v>
      </c>
      <c r="S21" s="5">
        <f t="shared" si="10"/>
        <v>8636789937.7578869</v>
      </c>
      <c r="T21" s="20">
        <f>SUM(S21:$S$127)</f>
        <v>327131486183.29877</v>
      </c>
      <c r="U21" s="6">
        <f t="shared" si="11"/>
        <v>37.876512980032274</v>
      </c>
    </row>
    <row r="22" spans="1:21">
      <c r="A22" s="21">
        <v>8</v>
      </c>
      <c r="B22" s="17">
        <f>Absterbeordnung!C16</f>
        <v>99596</v>
      </c>
      <c r="C22" s="18">
        <f t="shared" si="1"/>
        <v>0.85349037119011162</v>
      </c>
      <c r="D22" s="17">
        <f t="shared" si="2"/>
        <v>85004.227009050359</v>
      </c>
      <c r="E22" s="17">
        <f>SUM(D22:$D$136)</f>
        <v>3333889.1820428893</v>
      </c>
      <c r="F22" s="19">
        <f t="shared" si="3"/>
        <v>39.220275265698632</v>
      </c>
      <c r="G22" s="5"/>
      <c r="H22" s="17">
        <f>Absterbeordnung!C16</f>
        <v>99596</v>
      </c>
      <c r="I22" s="18">
        <f t="shared" si="4"/>
        <v>0.85349037119011162</v>
      </c>
      <c r="J22" s="17">
        <f t="shared" si="5"/>
        <v>85004.227009050359</v>
      </c>
      <c r="K22" s="17">
        <f>SUM($J22:J$136)</f>
        <v>3333889.1820428893</v>
      </c>
      <c r="L22" s="19">
        <f t="shared" si="6"/>
        <v>39.220275265698632</v>
      </c>
      <c r="N22" s="6">
        <v>8</v>
      </c>
      <c r="O22" s="6">
        <f t="shared" si="0"/>
        <v>8</v>
      </c>
      <c r="P22" s="20">
        <f t="shared" si="7"/>
        <v>99596</v>
      </c>
      <c r="Q22" s="20">
        <f t="shared" si="8"/>
        <v>99596</v>
      </c>
      <c r="R22" s="5">
        <f t="shared" si="9"/>
        <v>99596</v>
      </c>
      <c r="S22" s="5">
        <f t="shared" si="10"/>
        <v>8466080993.1933794</v>
      </c>
      <c r="T22" s="20">
        <f>SUM(S22:$S$127)</f>
        <v>318494696245.54083</v>
      </c>
      <c r="U22" s="6">
        <f t="shared" si="11"/>
        <v>37.620086141581503</v>
      </c>
    </row>
    <row r="23" spans="1:21">
      <c r="A23" s="21">
        <v>9</v>
      </c>
      <c r="B23" s="17">
        <f>Absterbeordnung!C17</f>
        <v>99589</v>
      </c>
      <c r="C23" s="18">
        <f t="shared" si="1"/>
        <v>0.83675526587265847</v>
      </c>
      <c r="D23" s="17">
        <f t="shared" si="2"/>
        <v>83331.620172992189</v>
      </c>
      <c r="E23" s="17">
        <f>SUM(D23:$D$136)</f>
        <v>3248884.9550338392</v>
      </c>
      <c r="F23" s="19">
        <f t="shared" si="3"/>
        <v>38.987420960846791</v>
      </c>
      <c r="G23" s="5"/>
      <c r="H23" s="17">
        <f>Absterbeordnung!C17</f>
        <v>99589</v>
      </c>
      <c r="I23" s="18">
        <f t="shared" si="4"/>
        <v>0.83675526587265847</v>
      </c>
      <c r="J23" s="17">
        <f t="shared" si="5"/>
        <v>83331.620172992189</v>
      </c>
      <c r="K23" s="17">
        <f>SUM($J23:J$136)</f>
        <v>3248884.9550338392</v>
      </c>
      <c r="L23" s="19">
        <f t="shared" si="6"/>
        <v>38.987420960846791</v>
      </c>
      <c r="N23" s="6">
        <v>9</v>
      </c>
      <c r="O23" s="6">
        <f t="shared" si="0"/>
        <v>9</v>
      </c>
      <c r="P23" s="20">
        <f t="shared" si="7"/>
        <v>99589</v>
      </c>
      <c r="Q23" s="20">
        <f t="shared" si="8"/>
        <v>99589</v>
      </c>
      <c r="R23" s="5">
        <f t="shared" si="9"/>
        <v>99589</v>
      </c>
      <c r="S23" s="5">
        <f t="shared" si="10"/>
        <v>8298912721.4081182</v>
      </c>
      <c r="T23" s="20">
        <f>SUM(S23:$S$127)</f>
        <v>310028615252.34747</v>
      </c>
      <c r="U23" s="6">
        <f t="shared" si="11"/>
        <v>37.357738978575902</v>
      </c>
    </row>
    <row r="24" spans="1:21">
      <c r="A24" s="21">
        <v>10</v>
      </c>
      <c r="B24" s="17">
        <f>Absterbeordnung!C18</f>
        <v>99582</v>
      </c>
      <c r="C24" s="18">
        <f t="shared" si="1"/>
        <v>0.82034829987515534</v>
      </c>
      <c r="D24" s="17">
        <f t="shared" si="2"/>
        <v>81691.924398167714</v>
      </c>
      <c r="E24" s="17">
        <f>SUM(D24:$D$136)</f>
        <v>3165553.3348608469</v>
      </c>
      <c r="F24" s="19">
        <f t="shared" si="3"/>
        <v>38.749893066931442</v>
      </c>
      <c r="G24" s="5"/>
      <c r="H24" s="17">
        <f>Absterbeordnung!C18</f>
        <v>99582</v>
      </c>
      <c r="I24" s="18">
        <f t="shared" si="4"/>
        <v>0.82034829987515534</v>
      </c>
      <c r="J24" s="17">
        <f t="shared" si="5"/>
        <v>81691.924398167714</v>
      </c>
      <c r="K24" s="17">
        <f>SUM($J24:J$136)</f>
        <v>3165553.3348608469</v>
      </c>
      <c r="L24" s="19">
        <f t="shared" si="6"/>
        <v>38.749893066931442</v>
      </c>
      <c r="N24" s="6">
        <v>10</v>
      </c>
      <c r="O24" s="6">
        <f t="shared" si="0"/>
        <v>10</v>
      </c>
      <c r="P24" s="20">
        <f t="shared" si="7"/>
        <v>99582</v>
      </c>
      <c r="Q24" s="20">
        <f t="shared" si="8"/>
        <v>99582</v>
      </c>
      <c r="R24" s="5">
        <f t="shared" si="9"/>
        <v>99582</v>
      </c>
      <c r="S24" s="5">
        <f t="shared" si="10"/>
        <v>8135045215.4183378</v>
      </c>
      <c r="T24" s="20">
        <f>SUM(S24:$S$127)</f>
        <v>301729702530.93939</v>
      </c>
      <c r="U24" s="6">
        <f t="shared" si="11"/>
        <v>37.090107619693569</v>
      </c>
    </row>
    <row r="25" spans="1:21">
      <c r="A25" s="21">
        <v>11</v>
      </c>
      <c r="B25" s="17">
        <f>Absterbeordnung!C19</f>
        <v>99574</v>
      </c>
      <c r="C25" s="18">
        <f t="shared" si="1"/>
        <v>0.80426303909328967</v>
      </c>
      <c r="D25" s="17">
        <f t="shared" si="2"/>
        <v>80083.687854675227</v>
      </c>
      <c r="E25" s="17">
        <f>SUM(D25:$D$136)</f>
        <v>3083861.4104626784</v>
      </c>
      <c r="F25" s="19">
        <f t="shared" si="3"/>
        <v>38.507984498152013</v>
      </c>
      <c r="G25" s="5"/>
      <c r="H25" s="17">
        <f>Absterbeordnung!C19</f>
        <v>99574</v>
      </c>
      <c r="I25" s="18">
        <f t="shared" si="4"/>
        <v>0.80426303909328967</v>
      </c>
      <c r="J25" s="17">
        <f t="shared" si="5"/>
        <v>80083.687854675227</v>
      </c>
      <c r="K25" s="17">
        <f>SUM($J25:J$136)</f>
        <v>3083861.4104626784</v>
      </c>
      <c r="L25" s="19">
        <f t="shared" si="6"/>
        <v>38.507984498152013</v>
      </c>
      <c r="N25" s="6">
        <v>11</v>
      </c>
      <c r="O25" s="6">
        <f t="shared" si="0"/>
        <v>11</v>
      </c>
      <c r="P25" s="20">
        <f t="shared" si="7"/>
        <v>99574</v>
      </c>
      <c r="Q25" s="20">
        <f t="shared" si="8"/>
        <v>99574</v>
      </c>
      <c r="R25" s="5">
        <f t="shared" si="9"/>
        <v>99574</v>
      </c>
      <c r="S25" s="5">
        <f t="shared" si="10"/>
        <v>7974253134.441431</v>
      </c>
      <c r="T25" s="20">
        <f>SUM(S25:$S$127)</f>
        <v>293594657315.52106</v>
      </c>
      <c r="U25" s="6">
        <f t="shared" si="11"/>
        <v>36.817825113610013</v>
      </c>
    </row>
    <row r="26" spans="1:21">
      <c r="A26" s="21">
        <v>12</v>
      </c>
      <c r="B26" s="17">
        <f>Absterbeordnung!C20</f>
        <v>99567</v>
      </c>
      <c r="C26" s="18">
        <f t="shared" si="1"/>
        <v>0.78849317558165644</v>
      </c>
      <c r="D26" s="17">
        <f t="shared" si="2"/>
        <v>78507.900013138787</v>
      </c>
      <c r="E26" s="17">
        <f>SUM(D26:$D$136)</f>
        <v>3003777.7226080033</v>
      </c>
      <c r="F26" s="19">
        <f t="shared" si="3"/>
        <v>38.260833904680958</v>
      </c>
      <c r="G26" s="5"/>
      <c r="H26" s="17">
        <f>Absterbeordnung!C20</f>
        <v>99567</v>
      </c>
      <c r="I26" s="18">
        <f t="shared" si="4"/>
        <v>0.78849317558165644</v>
      </c>
      <c r="J26" s="17">
        <f t="shared" si="5"/>
        <v>78507.900013138787</v>
      </c>
      <c r="K26" s="17">
        <f>SUM($J26:J$136)</f>
        <v>3003777.7226080033</v>
      </c>
      <c r="L26" s="19">
        <f t="shared" si="6"/>
        <v>38.260833904680958</v>
      </c>
      <c r="N26" s="6">
        <v>12</v>
      </c>
      <c r="O26" s="6">
        <f t="shared" si="0"/>
        <v>12</v>
      </c>
      <c r="P26" s="20">
        <f t="shared" si="7"/>
        <v>99567</v>
      </c>
      <c r="Q26" s="20">
        <f t="shared" si="8"/>
        <v>99567</v>
      </c>
      <c r="R26" s="5">
        <f t="shared" si="9"/>
        <v>99567</v>
      </c>
      <c r="S26" s="5">
        <f t="shared" si="10"/>
        <v>7816796080.6081896</v>
      </c>
      <c r="T26" s="20">
        <f>SUM(S26:$S$127)</f>
        <v>285620404181.07959</v>
      </c>
      <c r="U26" s="6">
        <f t="shared" si="11"/>
        <v>36.539318825220874</v>
      </c>
    </row>
    <row r="27" spans="1:21">
      <c r="A27" s="21">
        <v>13</v>
      </c>
      <c r="B27" s="17">
        <f>Absterbeordnung!C21</f>
        <v>99559</v>
      </c>
      <c r="C27" s="18">
        <f t="shared" si="1"/>
        <v>0.77303252508005538</v>
      </c>
      <c r="D27" s="17">
        <f t="shared" si="2"/>
        <v>76962.345164445229</v>
      </c>
      <c r="E27" s="17">
        <f>SUM(D27:$D$136)</f>
        <v>2925269.8225948648</v>
      </c>
      <c r="F27" s="19">
        <f t="shared" si="3"/>
        <v>38.009104534749412</v>
      </c>
      <c r="G27" s="5"/>
      <c r="H27" s="17">
        <f>Absterbeordnung!C21</f>
        <v>99559</v>
      </c>
      <c r="I27" s="18">
        <f t="shared" si="4"/>
        <v>0.77303252508005538</v>
      </c>
      <c r="J27" s="17">
        <f t="shared" si="5"/>
        <v>76962.345164445229</v>
      </c>
      <c r="K27" s="17">
        <f>SUM($J27:J$136)</f>
        <v>2925269.8225948648</v>
      </c>
      <c r="L27" s="19">
        <f t="shared" si="6"/>
        <v>38.009104534749412</v>
      </c>
      <c r="N27" s="6">
        <v>13</v>
      </c>
      <c r="O27" s="6">
        <f t="shared" si="0"/>
        <v>13</v>
      </c>
      <c r="P27" s="20">
        <f t="shared" si="7"/>
        <v>99559</v>
      </c>
      <c r="Q27" s="20">
        <f t="shared" si="8"/>
        <v>99559</v>
      </c>
      <c r="R27" s="5">
        <f t="shared" si="9"/>
        <v>99559</v>
      </c>
      <c r="S27" s="5">
        <f t="shared" si="10"/>
        <v>7662294122.2270031</v>
      </c>
      <c r="T27" s="20">
        <f>SUM(S27:$S$127)</f>
        <v>277803608100.47131</v>
      </c>
      <c r="U27" s="6">
        <f t="shared" si="11"/>
        <v>36.255931143991276</v>
      </c>
    </row>
    <row r="28" spans="1:21">
      <c r="A28" s="21">
        <v>14</v>
      </c>
      <c r="B28" s="17">
        <f>Absterbeordnung!C22</f>
        <v>99551</v>
      </c>
      <c r="C28" s="18">
        <f t="shared" si="1"/>
        <v>0.75787502458828948</v>
      </c>
      <c r="D28" s="17">
        <f t="shared" si="2"/>
        <v>75447.216572788806</v>
      </c>
      <c r="E28" s="17">
        <f>SUM(D28:$D$136)</f>
        <v>2848307.4774304191</v>
      </c>
      <c r="F28" s="19">
        <f t="shared" si="3"/>
        <v>37.752320189075135</v>
      </c>
      <c r="G28" s="5"/>
      <c r="H28" s="17">
        <f>Absterbeordnung!C22</f>
        <v>99551</v>
      </c>
      <c r="I28" s="18">
        <f t="shared" si="4"/>
        <v>0.75787502458828948</v>
      </c>
      <c r="J28" s="17">
        <f t="shared" si="5"/>
        <v>75447.216572788806</v>
      </c>
      <c r="K28" s="17">
        <f>SUM($J28:J$136)</f>
        <v>2848307.4774304191</v>
      </c>
      <c r="L28" s="19">
        <f t="shared" si="6"/>
        <v>37.752320189075135</v>
      </c>
      <c r="N28" s="6">
        <v>14</v>
      </c>
      <c r="O28" s="6">
        <f t="shared" si="0"/>
        <v>14</v>
      </c>
      <c r="P28" s="20">
        <f t="shared" si="7"/>
        <v>99551</v>
      </c>
      <c r="Q28" s="20">
        <f t="shared" si="8"/>
        <v>99551</v>
      </c>
      <c r="R28" s="5">
        <f t="shared" si="9"/>
        <v>99551</v>
      </c>
      <c r="S28" s="5">
        <f t="shared" si="10"/>
        <v>7510845857.0376987</v>
      </c>
      <c r="T28" s="20">
        <f>SUM(S28:$S$127)</f>
        <v>270141313978.24423</v>
      </c>
      <c r="U28" s="6">
        <f t="shared" si="11"/>
        <v>35.966829718003133</v>
      </c>
    </row>
    <row r="29" spans="1:21">
      <c r="A29" s="21">
        <v>15</v>
      </c>
      <c r="B29" s="17">
        <f>Absterbeordnung!C23</f>
        <v>99542</v>
      </c>
      <c r="C29" s="18">
        <f t="shared" si="1"/>
        <v>0.74301472998851925</v>
      </c>
      <c r="D29" s="17">
        <f t="shared" si="2"/>
        <v>73961.172252517179</v>
      </c>
      <c r="E29" s="17">
        <f>SUM(D29:$D$136)</f>
        <v>2772860.260857631</v>
      </c>
      <c r="F29" s="19">
        <f t="shared" si="3"/>
        <v>37.490755979239637</v>
      </c>
      <c r="G29" s="5"/>
      <c r="H29" s="17">
        <f>Absterbeordnung!C23</f>
        <v>99542</v>
      </c>
      <c r="I29" s="18">
        <f t="shared" si="4"/>
        <v>0.74301472998851925</v>
      </c>
      <c r="J29" s="17">
        <f t="shared" si="5"/>
        <v>73961.172252517179</v>
      </c>
      <c r="K29" s="17">
        <f>SUM($J29:J$136)</f>
        <v>2772860.260857631</v>
      </c>
      <c r="L29" s="19">
        <f t="shared" si="6"/>
        <v>37.490755979239637</v>
      </c>
      <c r="N29" s="6">
        <v>15</v>
      </c>
      <c r="O29" s="6">
        <f t="shared" si="0"/>
        <v>15</v>
      </c>
      <c r="P29" s="20">
        <f t="shared" si="7"/>
        <v>99542</v>
      </c>
      <c r="Q29" s="20">
        <f t="shared" si="8"/>
        <v>99542</v>
      </c>
      <c r="R29" s="5">
        <f t="shared" si="9"/>
        <v>99542</v>
      </c>
      <c r="S29" s="5">
        <f t="shared" si="10"/>
        <v>7362243008.3600655</v>
      </c>
      <c r="T29" s="20">
        <f>SUM(S29:$S$127)</f>
        <v>262630468121.20651</v>
      </c>
      <c r="U29" s="6">
        <f t="shared" si="11"/>
        <v>35.672616052333659</v>
      </c>
    </row>
    <row r="30" spans="1:21">
      <c r="A30" s="21">
        <v>16</v>
      </c>
      <c r="B30" s="17">
        <f>Absterbeordnung!C24</f>
        <v>99530</v>
      </c>
      <c r="C30" s="18">
        <f t="shared" si="1"/>
        <v>0.72844581371423445</v>
      </c>
      <c r="D30" s="17">
        <f t="shared" si="2"/>
        <v>72502.211838977761</v>
      </c>
      <c r="E30" s="17">
        <f>SUM(D30:$D$136)</f>
        <v>2698899.0886051138</v>
      </c>
      <c r="F30" s="19">
        <f t="shared" si="3"/>
        <v>37.225058658888585</v>
      </c>
      <c r="G30" s="5"/>
      <c r="H30" s="17">
        <f>Absterbeordnung!C24</f>
        <v>99530</v>
      </c>
      <c r="I30" s="18">
        <f t="shared" si="4"/>
        <v>0.72844581371423445</v>
      </c>
      <c r="J30" s="17">
        <f t="shared" si="5"/>
        <v>72502.211838977761</v>
      </c>
      <c r="K30" s="17">
        <f>SUM($J30:J$136)</f>
        <v>2698899.0886051138</v>
      </c>
      <c r="L30" s="19">
        <f t="shared" si="6"/>
        <v>37.225058658888585</v>
      </c>
      <c r="N30" s="6">
        <v>16</v>
      </c>
      <c r="O30" s="6">
        <f t="shared" si="0"/>
        <v>16</v>
      </c>
      <c r="P30" s="20">
        <f t="shared" si="7"/>
        <v>99530</v>
      </c>
      <c r="Q30" s="20">
        <f t="shared" si="8"/>
        <v>99530</v>
      </c>
      <c r="R30" s="5">
        <f t="shared" si="9"/>
        <v>99530</v>
      </c>
      <c r="S30" s="5">
        <f t="shared" si="10"/>
        <v>7216145144.333456</v>
      </c>
      <c r="T30" s="20">
        <f>SUM(S30:$S$127)</f>
        <v>255268225112.84647</v>
      </c>
      <c r="U30" s="6">
        <f t="shared" si="11"/>
        <v>35.37459682518972</v>
      </c>
    </row>
    <row r="31" spans="1:21">
      <c r="A31" s="21">
        <v>17</v>
      </c>
      <c r="B31" s="17">
        <f>Absterbeordnung!C25</f>
        <v>99517</v>
      </c>
      <c r="C31" s="18">
        <f t="shared" si="1"/>
        <v>0.7141625624649357</v>
      </c>
      <c r="D31" s="17">
        <f t="shared" si="2"/>
        <v>71071.315728823</v>
      </c>
      <c r="E31" s="17">
        <f>SUM(D31:$D$136)</f>
        <v>2626396.8767661364</v>
      </c>
      <c r="F31" s="19">
        <f t="shared" si="3"/>
        <v>36.954386588076069</v>
      </c>
      <c r="G31" s="5"/>
      <c r="H31" s="17">
        <f>Absterbeordnung!C25</f>
        <v>99517</v>
      </c>
      <c r="I31" s="18">
        <f t="shared" si="4"/>
        <v>0.7141625624649357</v>
      </c>
      <c r="J31" s="17">
        <f t="shared" si="5"/>
        <v>71071.315728823</v>
      </c>
      <c r="K31" s="17">
        <f>SUM($J31:J$136)</f>
        <v>2626396.8767661364</v>
      </c>
      <c r="L31" s="19">
        <f t="shared" si="6"/>
        <v>36.954386588076069</v>
      </c>
      <c r="N31" s="6">
        <v>17</v>
      </c>
      <c r="O31" s="6">
        <f t="shared" si="0"/>
        <v>17</v>
      </c>
      <c r="P31" s="20">
        <f t="shared" si="7"/>
        <v>99517</v>
      </c>
      <c r="Q31" s="20">
        <f t="shared" si="8"/>
        <v>99517</v>
      </c>
      <c r="R31" s="5">
        <f t="shared" si="9"/>
        <v>99517</v>
      </c>
      <c r="S31" s="5">
        <f t="shared" si="10"/>
        <v>7072804127.3852787</v>
      </c>
      <c r="T31" s="20">
        <f>SUM(S31:$S$127)</f>
        <v>248052079968.513</v>
      </c>
      <c r="U31" s="6">
        <f t="shared" si="11"/>
        <v>35.07124974775946</v>
      </c>
    </row>
    <row r="32" spans="1:21">
      <c r="A32" s="21">
        <v>18</v>
      </c>
      <c r="B32" s="17">
        <f>Absterbeordnung!C26</f>
        <v>99499</v>
      </c>
      <c r="C32" s="18">
        <f t="shared" si="1"/>
        <v>0.7001593749656233</v>
      </c>
      <c r="D32" s="17">
        <f t="shared" si="2"/>
        <v>69665.157649704546</v>
      </c>
      <c r="E32" s="17">
        <f>SUM(D32:$D$136)</f>
        <v>2555325.5610373137</v>
      </c>
      <c r="F32" s="19">
        <f t="shared" si="3"/>
        <v>36.680108783880016</v>
      </c>
      <c r="G32" s="5"/>
      <c r="H32" s="17">
        <f>Absterbeordnung!C26</f>
        <v>99499</v>
      </c>
      <c r="I32" s="18">
        <f t="shared" si="4"/>
        <v>0.7001593749656233</v>
      </c>
      <c r="J32" s="17">
        <f t="shared" si="5"/>
        <v>69665.157649704546</v>
      </c>
      <c r="K32" s="17">
        <f>SUM($J32:J$136)</f>
        <v>2555325.5610373137</v>
      </c>
      <c r="L32" s="19">
        <f t="shared" si="6"/>
        <v>36.680108783880016</v>
      </c>
      <c r="N32" s="6">
        <v>18</v>
      </c>
      <c r="O32" s="6">
        <f t="shared" si="0"/>
        <v>18</v>
      </c>
      <c r="P32" s="20">
        <f t="shared" si="7"/>
        <v>99499</v>
      </c>
      <c r="Q32" s="20">
        <f t="shared" si="8"/>
        <v>99499</v>
      </c>
      <c r="R32" s="5">
        <f t="shared" si="9"/>
        <v>99499</v>
      </c>
      <c r="S32" s="5">
        <f t="shared" si="10"/>
        <v>6931613520.9879532</v>
      </c>
      <c r="T32" s="20">
        <f>SUM(S32:$S$127)</f>
        <v>240979275841.12769</v>
      </c>
      <c r="U32" s="6">
        <f t="shared" si="11"/>
        <v>34.765249838508197</v>
      </c>
    </row>
    <row r="33" spans="1:21">
      <c r="A33" s="21">
        <v>19</v>
      </c>
      <c r="B33" s="17">
        <f>Absterbeordnung!C27</f>
        <v>99479</v>
      </c>
      <c r="C33" s="18">
        <f t="shared" si="1"/>
        <v>0.68643075977021895</v>
      </c>
      <c r="D33" s="17">
        <f t="shared" si="2"/>
        <v>68285.445551181605</v>
      </c>
      <c r="E33" s="17">
        <f>SUM(D33:$D$136)</f>
        <v>2485660.4033876094</v>
      </c>
      <c r="F33" s="19">
        <f t="shared" si="3"/>
        <v>36.401027822606011</v>
      </c>
      <c r="G33" s="5"/>
      <c r="H33" s="17">
        <f>Absterbeordnung!C27</f>
        <v>99479</v>
      </c>
      <c r="I33" s="18">
        <f t="shared" si="4"/>
        <v>0.68643075977021895</v>
      </c>
      <c r="J33" s="17">
        <f t="shared" si="5"/>
        <v>68285.445551181605</v>
      </c>
      <c r="K33" s="17">
        <f>SUM($J33:J$136)</f>
        <v>2485660.4033876094</v>
      </c>
      <c r="L33" s="19">
        <f t="shared" si="6"/>
        <v>36.401027822606011</v>
      </c>
      <c r="N33" s="6">
        <v>19</v>
      </c>
      <c r="O33" s="6">
        <f t="shared" si="0"/>
        <v>19</v>
      </c>
      <c r="P33" s="20">
        <f t="shared" si="7"/>
        <v>99479</v>
      </c>
      <c r="Q33" s="20">
        <f t="shared" si="8"/>
        <v>99479</v>
      </c>
      <c r="R33" s="5">
        <f t="shared" si="9"/>
        <v>99479</v>
      </c>
      <c r="S33" s="5">
        <f t="shared" si="10"/>
        <v>6792967837.9859953</v>
      </c>
      <c r="T33" s="20">
        <f>SUM(S33:$S$127)</f>
        <v>234047662320.13974</v>
      </c>
      <c r="U33" s="6">
        <f t="shared" si="11"/>
        <v>34.454404599320327</v>
      </c>
    </row>
    <row r="34" spans="1:21">
      <c r="A34" s="21">
        <v>20</v>
      </c>
      <c r="B34" s="17">
        <f>Absterbeordnung!C28</f>
        <v>99458</v>
      </c>
      <c r="C34" s="18">
        <f t="shared" si="1"/>
        <v>0.67297133310805779</v>
      </c>
      <c r="D34" s="17">
        <f t="shared" si="2"/>
        <v>66932.382848261215</v>
      </c>
      <c r="E34" s="17">
        <f>SUM(D34:$D$136)</f>
        <v>2417374.9578364277</v>
      </c>
      <c r="F34" s="19">
        <f t="shared" si="3"/>
        <v>36.116672602508828</v>
      </c>
      <c r="G34" s="5"/>
      <c r="H34" s="17">
        <f>Absterbeordnung!C28</f>
        <v>99458</v>
      </c>
      <c r="I34" s="18">
        <f t="shared" si="4"/>
        <v>0.67297133310805779</v>
      </c>
      <c r="J34" s="17">
        <f t="shared" si="5"/>
        <v>66932.382848261215</v>
      </c>
      <c r="K34" s="17">
        <f>SUM($J34:J$136)</f>
        <v>2417374.9578364277</v>
      </c>
      <c r="L34" s="19">
        <f t="shared" si="6"/>
        <v>36.116672602508828</v>
      </c>
      <c r="N34" s="6">
        <v>20</v>
      </c>
      <c r="O34" s="6">
        <f t="shared" si="0"/>
        <v>20</v>
      </c>
      <c r="P34" s="20">
        <f t="shared" si="7"/>
        <v>99458</v>
      </c>
      <c r="Q34" s="20">
        <f t="shared" si="8"/>
        <v>99458</v>
      </c>
      <c r="R34" s="5">
        <f t="shared" si="9"/>
        <v>99458</v>
      </c>
      <c r="S34" s="5">
        <f t="shared" si="10"/>
        <v>6656960933.3223639</v>
      </c>
      <c r="T34" s="20">
        <f>SUM(S34:$S$127)</f>
        <v>227254694482.15378</v>
      </c>
      <c r="U34" s="6">
        <f t="shared" si="11"/>
        <v>34.137904181561005</v>
      </c>
    </row>
    <row r="35" spans="1:21">
      <c r="A35" s="21">
        <v>21</v>
      </c>
      <c r="B35" s="17">
        <f>Absterbeordnung!C29</f>
        <v>99436</v>
      </c>
      <c r="C35" s="18">
        <f t="shared" si="1"/>
        <v>0.65977581677260566</v>
      </c>
      <c r="D35" s="17">
        <f t="shared" si="2"/>
        <v>65605.468116600823</v>
      </c>
      <c r="E35" s="17">
        <f>SUM(D35:$D$136)</f>
        <v>2350442.5749881663</v>
      </c>
      <c r="F35" s="19">
        <f t="shared" si="3"/>
        <v>35.826930932200909</v>
      </c>
      <c r="G35" s="5"/>
      <c r="H35" s="17">
        <f>Absterbeordnung!C29</f>
        <v>99436</v>
      </c>
      <c r="I35" s="18">
        <f t="shared" si="4"/>
        <v>0.65977581677260566</v>
      </c>
      <c r="J35" s="17">
        <f t="shared" si="5"/>
        <v>65605.468116600823</v>
      </c>
      <c r="K35" s="17">
        <f>SUM($J35:J$136)</f>
        <v>2350442.5749881663</v>
      </c>
      <c r="L35" s="19">
        <f t="shared" si="6"/>
        <v>35.826930932200909</v>
      </c>
      <c r="N35" s="6">
        <v>21</v>
      </c>
      <c r="O35" s="6">
        <f t="shared" si="0"/>
        <v>21</v>
      </c>
      <c r="P35" s="20">
        <f t="shared" si="7"/>
        <v>99436</v>
      </c>
      <c r="Q35" s="20">
        <f t="shared" si="8"/>
        <v>99436</v>
      </c>
      <c r="R35" s="5">
        <f t="shared" si="9"/>
        <v>99436</v>
      </c>
      <c r="S35" s="5">
        <f t="shared" si="10"/>
        <v>6523545327.6423187</v>
      </c>
      <c r="T35" s="20">
        <f>SUM(S35:$S$127)</f>
        <v>220597733548.83142</v>
      </c>
      <c r="U35" s="6">
        <f t="shared" si="11"/>
        <v>33.815620566640234</v>
      </c>
    </row>
    <row r="36" spans="1:21">
      <c r="A36" s="21">
        <v>22</v>
      </c>
      <c r="B36" s="17">
        <f>Absterbeordnung!C30</f>
        <v>99414</v>
      </c>
      <c r="C36" s="18">
        <f t="shared" si="1"/>
        <v>0.64683903605157411</v>
      </c>
      <c r="D36" s="17">
        <f t="shared" si="2"/>
        <v>64304.85593003119</v>
      </c>
      <c r="E36" s="17">
        <f>SUM(D36:$D$136)</f>
        <v>2284837.1068715658</v>
      </c>
      <c r="F36" s="19">
        <f t="shared" si="3"/>
        <v>35.531330780954562</v>
      </c>
      <c r="G36" s="5"/>
      <c r="H36" s="17">
        <f>Absterbeordnung!C30</f>
        <v>99414</v>
      </c>
      <c r="I36" s="18">
        <f t="shared" si="4"/>
        <v>0.64683903605157411</v>
      </c>
      <c r="J36" s="17">
        <f t="shared" si="5"/>
        <v>64304.85593003119</v>
      </c>
      <c r="K36" s="17">
        <f>SUM($J36:J$136)</f>
        <v>2284837.1068715658</v>
      </c>
      <c r="L36" s="19">
        <f t="shared" si="6"/>
        <v>35.531330780954562</v>
      </c>
      <c r="N36" s="6">
        <v>22</v>
      </c>
      <c r="O36" s="6">
        <f t="shared" si="0"/>
        <v>22</v>
      </c>
      <c r="P36" s="20">
        <f t="shared" si="7"/>
        <v>99414</v>
      </c>
      <c r="Q36" s="20">
        <f t="shared" si="8"/>
        <v>99414</v>
      </c>
      <c r="R36" s="5">
        <f t="shared" si="9"/>
        <v>99414</v>
      </c>
      <c r="S36" s="5">
        <f t="shared" si="10"/>
        <v>6392802947.4281206</v>
      </c>
      <c r="T36" s="20">
        <f>SUM(S36:$S$127)</f>
        <v>214074188221.18909</v>
      </c>
      <c r="U36" s="6">
        <f t="shared" si="11"/>
        <v>33.486749080434734</v>
      </c>
    </row>
    <row r="37" spans="1:21">
      <c r="A37" s="21">
        <v>23</v>
      </c>
      <c r="B37" s="17">
        <f>Absterbeordnung!C31</f>
        <v>99393</v>
      </c>
      <c r="C37" s="18">
        <f t="shared" si="1"/>
        <v>0.63415591769762181</v>
      </c>
      <c r="D37" s="17">
        <f t="shared" si="2"/>
        <v>63030.659127719722</v>
      </c>
      <c r="E37" s="17">
        <f>SUM(D37:$D$136)</f>
        <v>2220532.250941535</v>
      </c>
      <c r="F37" s="19">
        <f t="shared" si="3"/>
        <v>35.229399179247764</v>
      </c>
      <c r="G37" s="5"/>
      <c r="H37" s="17">
        <f>Absterbeordnung!C31</f>
        <v>99393</v>
      </c>
      <c r="I37" s="18">
        <f t="shared" si="4"/>
        <v>0.63415591769762181</v>
      </c>
      <c r="J37" s="17">
        <f t="shared" si="5"/>
        <v>63030.659127719722</v>
      </c>
      <c r="K37" s="17">
        <f>SUM($J37:J$136)</f>
        <v>2220532.250941535</v>
      </c>
      <c r="L37" s="19">
        <f t="shared" si="6"/>
        <v>35.229399179247764</v>
      </c>
      <c r="N37" s="6">
        <v>23</v>
      </c>
      <c r="O37" s="6">
        <f t="shared" si="0"/>
        <v>23</v>
      </c>
      <c r="P37" s="20">
        <f t="shared" si="7"/>
        <v>99393</v>
      </c>
      <c r="Q37" s="20">
        <f t="shared" si="8"/>
        <v>99393</v>
      </c>
      <c r="R37" s="5">
        <f t="shared" si="9"/>
        <v>99393</v>
      </c>
      <c r="S37" s="5">
        <f t="shared" si="10"/>
        <v>6264806302.681447</v>
      </c>
      <c r="T37" s="20">
        <f>SUM(S37:$S$127)</f>
        <v>207681385273.76099</v>
      </c>
      <c r="U37" s="6">
        <f t="shared" si="11"/>
        <v>33.150487858638137</v>
      </c>
    </row>
    <row r="38" spans="1:21">
      <c r="A38" s="21">
        <v>24</v>
      </c>
      <c r="B38" s="17">
        <f>Absterbeordnung!C32</f>
        <v>99372</v>
      </c>
      <c r="C38" s="18">
        <f t="shared" si="1"/>
        <v>0.62172148793884485</v>
      </c>
      <c r="D38" s="17">
        <f t="shared" si="2"/>
        <v>61781.707699458893</v>
      </c>
      <c r="E38" s="17">
        <f>SUM(D38:$D$136)</f>
        <v>2157501.5918138153</v>
      </c>
      <c r="F38" s="19">
        <f t="shared" si="3"/>
        <v>34.921365435690468</v>
      </c>
      <c r="G38" s="5"/>
      <c r="H38" s="17">
        <f>Absterbeordnung!C32</f>
        <v>99372</v>
      </c>
      <c r="I38" s="18">
        <f t="shared" si="4"/>
        <v>0.62172148793884485</v>
      </c>
      <c r="J38" s="17">
        <f t="shared" si="5"/>
        <v>61781.707699458893</v>
      </c>
      <c r="K38" s="17">
        <f>SUM($J38:J$136)</f>
        <v>2157501.5918138153</v>
      </c>
      <c r="L38" s="19">
        <f t="shared" si="6"/>
        <v>34.921365435690468</v>
      </c>
      <c r="N38" s="6">
        <v>24</v>
      </c>
      <c r="O38" s="6">
        <f t="shared" si="0"/>
        <v>24</v>
      </c>
      <c r="P38" s="20">
        <f t="shared" si="7"/>
        <v>99372</v>
      </c>
      <c r="Q38" s="20">
        <f t="shared" si="8"/>
        <v>99372</v>
      </c>
      <c r="R38" s="5">
        <f t="shared" si="9"/>
        <v>99372</v>
      </c>
      <c r="S38" s="5">
        <f t="shared" si="10"/>
        <v>6139371857.5106287</v>
      </c>
      <c r="T38" s="20">
        <f>SUM(S38:$S$127)</f>
        <v>201416578971.07956</v>
      </c>
      <c r="U38" s="6">
        <f t="shared" si="11"/>
        <v>32.807359392097361</v>
      </c>
    </row>
    <row r="39" spans="1:21">
      <c r="A39" s="21">
        <v>25</v>
      </c>
      <c r="B39" s="17">
        <f>Absterbeordnung!C33</f>
        <v>99351</v>
      </c>
      <c r="C39" s="18">
        <f t="shared" si="1"/>
        <v>0.60953087052827937</v>
      </c>
      <c r="D39" s="17">
        <f t="shared" si="2"/>
        <v>60557.501517855082</v>
      </c>
      <c r="E39" s="17">
        <f>SUM(D39:$D$136)</f>
        <v>2095719.8841143562</v>
      </c>
      <c r="F39" s="19">
        <f t="shared" si="3"/>
        <v>34.607106164980131</v>
      </c>
      <c r="G39" s="5"/>
      <c r="H39" s="17">
        <f>Absterbeordnung!C33</f>
        <v>99351</v>
      </c>
      <c r="I39" s="18">
        <f t="shared" si="4"/>
        <v>0.60953087052827937</v>
      </c>
      <c r="J39" s="17">
        <f t="shared" si="5"/>
        <v>60557.501517855082</v>
      </c>
      <c r="K39" s="17">
        <f>SUM($J39:J$136)</f>
        <v>2095719.8841143562</v>
      </c>
      <c r="L39" s="19">
        <f t="shared" si="6"/>
        <v>34.607106164980131</v>
      </c>
      <c r="N39" s="6">
        <v>25</v>
      </c>
      <c r="O39" s="6">
        <f t="shared" si="0"/>
        <v>25</v>
      </c>
      <c r="P39" s="20">
        <f t="shared" si="7"/>
        <v>99351</v>
      </c>
      <c r="Q39" s="20">
        <f t="shared" si="8"/>
        <v>99351</v>
      </c>
      <c r="R39" s="5">
        <f t="shared" si="9"/>
        <v>99351</v>
      </c>
      <c r="S39" s="5">
        <f t="shared" si="10"/>
        <v>6016448333.3004208</v>
      </c>
      <c r="T39" s="20">
        <f>SUM(S39:$S$127)</f>
        <v>195277207113.56891</v>
      </c>
      <c r="U39" s="6">
        <f t="shared" si="11"/>
        <v>32.457223314414541</v>
      </c>
    </row>
    <row r="40" spans="1:21">
      <c r="A40" s="21">
        <v>26</v>
      </c>
      <c r="B40" s="17">
        <f>Absterbeordnung!C34</f>
        <v>99329</v>
      </c>
      <c r="C40" s="18">
        <f t="shared" si="1"/>
        <v>0.59757928483164635</v>
      </c>
      <c r="D40" s="17">
        <f t="shared" si="2"/>
        <v>59356.952783042601</v>
      </c>
      <c r="E40" s="17">
        <f>SUM(D40:$D$136)</f>
        <v>2035162.3825965009</v>
      </c>
      <c r="F40" s="19">
        <f t="shared" si="3"/>
        <v>34.286840667769532</v>
      </c>
      <c r="G40" s="5"/>
      <c r="H40" s="17">
        <f>Absterbeordnung!C34</f>
        <v>99329</v>
      </c>
      <c r="I40" s="18">
        <f t="shared" si="4"/>
        <v>0.59757928483164635</v>
      </c>
      <c r="J40" s="17">
        <f t="shared" si="5"/>
        <v>59356.952783042601</v>
      </c>
      <c r="K40" s="17">
        <f>SUM($J40:J$136)</f>
        <v>2035162.3825965009</v>
      </c>
      <c r="L40" s="19">
        <f t="shared" si="6"/>
        <v>34.286840667769532</v>
      </c>
      <c r="N40" s="6">
        <v>26</v>
      </c>
      <c r="O40" s="6">
        <f t="shared" si="0"/>
        <v>26</v>
      </c>
      <c r="P40" s="20">
        <f t="shared" si="7"/>
        <v>99329</v>
      </c>
      <c r="Q40" s="20">
        <f t="shared" si="8"/>
        <v>99329</v>
      </c>
      <c r="R40" s="5">
        <f t="shared" si="9"/>
        <v>99329</v>
      </c>
      <c r="S40" s="5">
        <f t="shared" si="10"/>
        <v>5895866762.9868383</v>
      </c>
      <c r="T40" s="20">
        <f>SUM(S40:$S$127)</f>
        <v>189260758780.26849</v>
      </c>
      <c r="U40" s="6">
        <f t="shared" si="11"/>
        <v>32.100582728295784</v>
      </c>
    </row>
    <row r="41" spans="1:21">
      <c r="A41" s="21">
        <v>27</v>
      </c>
      <c r="B41" s="17">
        <f>Absterbeordnung!C35</f>
        <v>99307</v>
      </c>
      <c r="C41" s="18">
        <f t="shared" si="1"/>
        <v>0.58586204395259456</v>
      </c>
      <c r="D41" s="17">
        <f t="shared" si="2"/>
        <v>58180.201998800309</v>
      </c>
      <c r="E41" s="17">
        <f>SUM(D41:$D$136)</f>
        <v>1975805.4298134586</v>
      </c>
      <c r="F41" s="19">
        <f t="shared" si="3"/>
        <v>33.960099173498918</v>
      </c>
      <c r="G41" s="5"/>
      <c r="H41" s="17">
        <f>Absterbeordnung!C35</f>
        <v>99307</v>
      </c>
      <c r="I41" s="18">
        <f t="shared" si="4"/>
        <v>0.58586204395259456</v>
      </c>
      <c r="J41" s="17">
        <f t="shared" si="5"/>
        <v>58180.201998800309</v>
      </c>
      <c r="K41" s="17">
        <f>SUM($J41:J$136)</f>
        <v>1975805.4298134586</v>
      </c>
      <c r="L41" s="19">
        <f t="shared" si="6"/>
        <v>33.960099173498918</v>
      </c>
      <c r="N41" s="6">
        <v>27</v>
      </c>
      <c r="O41" s="6">
        <f t="shared" si="0"/>
        <v>27</v>
      </c>
      <c r="P41" s="20">
        <f t="shared" si="7"/>
        <v>99307</v>
      </c>
      <c r="Q41" s="20">
        <f t="shared" si="8"/>
        <v>99307</v>
      </c>
      <c r="R41" s="5">
        <f t="shared" si="9"/>
        <v>99307</v>
      </c>
      <c r="S41" s="5">
        <f t="shared" si="10"/>
        <v>5777701319.8948622</v>
      </c>
      <c r="T41" s="20">
        <f>SUM(S41:$S$127)</f>
        <v>183364892017.28162</v>
      </c>
      <c r="U41" s="6">
        <f t="shared" si="11"/>
        <v>31.736651284808598</v>
      </c>
    </row>
    <row r="42" spans="1:21">
      <c r="A42" s="21">
        <v>28</v>
      </c>
      <c r="B42" s="17">
        <f>Absterbeordnung!C36</f>
        <v>99283</v>
      </c>
      <c r="C42" s="18">
        <f t="shared" si="1"/>
        <v>0.57437455289470041</v>
      </c>
      <c r="D42" s="17">
        <f t="shared" si="2"/>
        <v>57025.628735044542</v>
      </c>
      <c r="E42" s="17">
        <f>SUM(D42:$D$136)</f>
        <v>1917625.2278146583</v>
      </c>
      <c r="F42" s="19">
        <f t="shared" si="3"/>
        <v>33.627428059135113</v>
      </c>
      <c r="G42" s="5"/>
      <c r="H42" s="17">
        <f>Absterbeordnung!C36</f>
        <v>99283</v>
      </c>
      <c r="I42" s="18">
        <f t="shared" si="4"/>
        <v>0.57437455289470041</v>
      </c>
      <c r="J42" s="17">
        <f t="shared" si="5"/>
        <v>57025.628735044542</v>
      </c>
      <c r="K42" s="17">
        <f>SUM($J42:J$136)</f>
        <v>1917625.2278146583</v>
      </c>
      <c r="L42" s="19">
        <f t="shared" si="6"/>
        <v>33.627428059135113</v>
      </c>
      <c r="N42" s="6">
        <v>28</v>
      </c>
      <c r="O42" s="6">
        <f t="shared" si="0"/>
        <v>28</v>
      </c>
      <c r="P42" s="20">
        <f t="shared" si="7"/>
        <v>99283</v>
      </c>
      <c r="Q42" s="20">
        <f t="shared" si="8"/>
        <v>99283</v>
      </c>
      <c r="R42" s="5">
        <f t="shared" si="9"/>
        <v>99283</v>
      </c>
      <c r="S42" s="5">
        <f t="shared" si="10"/>
        <v>5661675497.7014275</v>
      </c>
      <c r="T42" s="20">
        <f>SUM(S42:$S$127)</f>
        <v>177587190697.38678</v>
      </c>
      <c r="U42" s="6">
        <f t="shared" si="11"/>
        <v>31.366543485137051</v>
      </c>
    </row>
    <row r="43" spans="1:21">
      <c r="A43" s="21">
        <v>29</v>
      </c>
      <c r="B43" s="17">
        <f>Absterbeordnung!C37</f>
        <v>99257</v>
      </c>
      <c r="C43" s="18">
        <f t="shared" si="1"/>
        <v>0.56311230675951029</v>
      </c>
      <c r="D43" s="17">
        <f t="shared" si="2"/>
        <v>55892.838232028713</v>
      </c>
      <c r="E43" s="17">
        <f>SUM(D43:$D$136)</f>
        <v>1860599.5990796138</v>
      </c>
      <c r="F43" s="19">
        <f t="shared" si="3"/>
        <v>33.288694185750252</v>
      </c>
      <c r="G43" s="5"/>
      <c r="H43" s="17">
        <f>Absterbeordnung!C37</f>
        <v>99257</v>
      </c>
      <c r="I43" s="18">
        <f t="shared" si="4"/>
        <v>0.56311230675951029</v>
      </c>
      <c r="J43" s="17">
        <f t="shared" si="5"/>
        <v>55892.838232028713</v>
      </c>
      <c r="K43" s="17">
        <f>SUM($J43:J$136)</f>
        <v>1860599.5990796138</v>
      </c>
      <c r="L43" s="19">
        <f t="shared" si="6"/>
        <v>33.288694185750252</v>
      </c>
      <c r="N43" s="6">
        <v>29</v>
      </c>
      <c r="O43" s="6">
        <f t="shared" si="0"/>
        <v>29</v>
      </c>
      <c r="P43" s="20">
        <f t="shared" si="7"/>
        <v>99257</v>
      </c>
      <c r="Q43" s="20">
        <f t="shared" si="8"/>
        <v>99257</v>
      </c>
      <c r="R43" s="5">
        <f t="shared" si="9"/>
        <v>99257</v>
      </c>
      <c r="S43" s="5">
        <f t="shared" si="10"/>
        <v>5547755444.3964739</v>
      </c>
      <c r="T43" s="20">
        <f>SUM(S43:$S$127)</f>
        <v>171925515199.68539</v>
      </c>
      <c r="U43" s="6">
        <f t="shared" si="11"/>
        <v>30.990103461272657</v>
      </c>
    </row>
    <row r="44" spans="1:21">
      <c r="A44" s="21">
        <v>30</v>
      </c>
      <c r="B44" s="17">
        <f>Absterbeordnung!C38</f>
        <v>99230</v>
      </c>
      <c r="C44" s="18">
        <f t="shared" si="1"/>
        <v>0.55207088897991197</v>
      </c>
      <c r="D44" s="17">
        <f t="shared" si="2"/>
        <v>54781.994313476665</v>
      </c>
      <c r="E44" s="17">
        <f>SUM(D44:$D$136)</f>
        <v>1804706.760847585</v>
      </c>
      <c r="F44" s="19">
        <f t="shared" si="3"/>
        <v>32.943429377919117</v>
      </c>
      <c r="G44" s="5"/>
      <c r="H44" s="17">
        <f>Absterbeordnung!C38</f>
        <v>99230</v>
      </c>
      <c r="I44" s="18">
        <f t="shared" si="4"/>
        <v>0.55207088897991197</v>
      </c>
      <c r="J44" s="17">
        <f t="shared" si="5"/>
        <v>54781.994313476665</v>
      </c>
      <c r="K44" s="17">
        <f>SUM($J44:J$136)</f>
        <v>1804706.760847585</v>
      </c>
      <c r="L44" s="19">
        <f t="shared" si="6"/>
        <v>32.943429377919117</v>
      </c>
      <c r="N44" s="6">
        <v>30</v>
      </c>
      <c r="O44" s="6">
        <f t="shared" si="0"/>
        <v>30</v>
      </c>
      <c r="P44" s="20">
        <f t="shared" si="7"/>
        <v>99230</v>
      </c>
      <c r="Q44" s="20">
        <f t="shared" si="8"/>
        <v>99230</v>
      </c>
      <c r="R44" s="5">
        <f t="shared" si="9"/>
        <v>99230</v>
      </c>
      <c r="S44" s="5">
        <f t="shared" si="10"/>
        <v>5436017295.7262897</v>
      </c>
      <c r="T44" s="20">
        <f>SUM(S44:$S$127)</f>
        <v>166377759755.28891</v>
      </c>
      <c r="U44" s="6">
        <f t="shared" si="11"/>
        <v>30.606554524043265</v>
      </c>
    </row>
    <row r="45" spans="1:21">
      <c r="A45" s="21">
        <v>31</v>
      </c>
      <c r="B45" s="17">
        <f>Absterbeordnung!C39</f>
        <v>99202</v>
      </c>
      <c r="C45" s="18">
        <f t="shared" si="1"/>
        <v>0.54124596958814919</v>
      </c>
      <c r="D45" s="17">
        <f t="shared" si="2"/>
        <v>53692.682675083575</v>
      </c>
      <c r="E45" s="17">
        <f>SUM(D45:$D$136)</f>
        <v>1749924.7665341084</v>
      </c>
      <c r="F45" s="19">
        <f t="shared" si="3"/>
        <v>32.591494396426796</v>
      </c>
      <c r="G45" s="5"/>
      <c r="H45" s="17">
        <f>Absterbeordnung!C39</f>
        <v>99202</v>
      </c>
      <c r="I45" s="18">
        <f t="shared" si="4"/>
        <v>0.54124596958814919</v>
      </c>
      <c r="J45" s="17">
        <f t="shared" si="5"/>
        <v>53692.682675083575</v>
      </c>
      <c r="K45" s="17">
        <f>SUM($J45:J$136)</f>
        <v>1749924.7665341084</v>
      </c>
      <c r="L45" s="19">
        <f t="shared" si="6"/>
        <v>32.591494396426796</v>
      </c>
      <c r="N45" s="6">
        <v>31</v>
      </c>
      <c r="O45" s="6">
        <f t="shared" si="0"/>
        <v>31</v>
      </c>
      <c r="P45" s="20">
        <f t="shared" si="7"/>
        <v>99202</v>
      </c>
      <c r="Q45" s="20">
        <f t="shared" si="8"/>
        <v>99202</v>
      </c>
      <c r="R45" s="5">
        <f t="shared" si="9"/>
        <v>99202</v>
      </c>
      <c r="S45" s="5">
        <f t="shared" si="10"/>
        <v>5326421506.7336407</v>
      </c>
      <c r="T45" s="20">
        <f>SUM(S45:$S$127)</f>
        <v>160941742459.56262</v>
      </c>
      <c r="U45" s="6">
        <f t="shared" si="11"/>
        <v>30.215735321754149</v>
      </c>
    </row>
    <row r="46" spans="1:21">
      <c r="A46" s="21">
        <v>32</v>
      </c>
      <c r="B46" s="17">
        <f>Absterbeordnung!C40</f>
        <v>99170</v>
      </c>
      <c r="C46" s="18">
        <f t="shared" si="1"/>
        <v>0.53063330351779314</v>
      </c>
      <c r="D46" s="17">
        <f t="shared" si="2"/>
        <v>52622.904709859547</v>
      </c>
      <c r="E46" s="17">
        <f>SUM(D46:$D$136)</f>
        <v>1696232.0838590248</v>
      </c>
      <c r="F46" s="19">
        <f t="shared" si="3"/>
        <v>32.233722049577679</v>
      </c>
      <c r="G46" s="5"/>
      <c r="H46" s="17">
        <f>Absterbeordnung!C40</f>
        <v>99170</v>
      </c>
      <c r="I46" s="18">
        <f t="shared" si="4"/>
        <v>0.53063330351779314</v>
      </c>
      <c r="J46" s="17">
        <f t="shared" si="5"/>
        <v>52622.904709859547</v>
      </c>
      <c r="K46" s="17">
        <f>SUM($J46:J$136)</f>
        <v>1696232.0838590248</v>
      </c>
      <c r="L46" s="19">
        <f t="shared" si="6"/>
        <v>32.233722049577679</v>
      </c>
      <c r="N46" s="6">
        <v>32</v>
      </c>
      <c r="O46" s="6">
        <f t="shared" ref="O46:O77" si="12">N46+$B$3</f>
        <v>32</v>
      </c>
      <c r="P46" s="20">
        <f t="shared" si="7"/>
        <v>99170</v>
      </c>
      <c r="Q46" s="20">
        <f t="shared" si="8"/>
        <v>99170</v>
      </c>
      <c r="R46" s="5">
        <f t="shared" si="9"/>
        <v>99170</v>
      </c>
      <c r="S46" s="5">
        <f t="shared" si="10"/>
        <v>5218613460.0767708</v>
      </c>
      <c r="T46" s="20">
        <f>SUM(S46:$S$127)</f>
        <v>155615320952.82895</v>
      </c>
      <c r="U46" s="6">
        <f t="shared" si="11"/>
        <v>29.819284785759876</v>
      </c>
    </row>
    <row r="47" spans="1:21">
      <c r="A47" s="21">
        <v>33</v>
      </c>
      <c r="B47" s="17">
        <f>Absterbeordnung!C41</f>
        <v>99137</v>
      </c>
      <c r="C47" s="18">
        <f t="shared" ref="C47:C78" si="13">1/(((1+($B$5/100))^A47))</f>
        <v>0.52022872893901284</v>
      </c>
      <c r="D47" s="17">
        <f t="shared" ref="D47:D78" si="14">B47*C47</f>
        <v>51573.915500826915</v>
      </c>
      <c r="E47" s="17">
        <f>SUM(D47:$D$136)</f>
        <v>1643609.1791491651</v>
      </c>
      <c r="F47" s="19">
        <f t="shared" ref="F47:F78" si="15">E47/D47</f>
        <v>31.869001280750386</v>
      </c>
      <c r="G47" s="5"/>
      <c r="H47" s="17">
        <f>Absterbeordnung!C41</f>
        <v>99137</v>
      </c>
      <c r="I47" s="18">
        <f t="shared" ref="I47:I78" si="16">1/(((1+($B$5/100))^A47))</f>
        <v>0.52022872893901284</v>
      </c>
      <c r="J47" s="17">
        <f t="shared" ref="J47:J78" si="17">H47*I47</f>
        <v>51573.915500826915</v>
      </c>
      <c r="K47" s="17">
        <f>SUM($J47:J$136)</f>
        <v>1643609.1791491651</v>
      </c>
      <c r="L47" s="19">
        <f t="shared" ref="L47:L78" si="18">K47/J47</f>
        <v>31.869001280750386</v>
      </c>
      <c r="N47" s="6">
        <v>33</v>
      </c>
      <c r="O47" s="6">
        <f t="shared" si="12"/>
        <v>33</v>
      </c>
      <c r="P47" s="20">
        <f t="shared" si="7"/>
        <v>99137</v>
      </c>
      <c r="Q47" s="20">
        <f t="shared" si="8"/>
        <v>99137</v>
      </c>
      <c r="R47" s="5">
        <f t="shared" si="9"/>
        <v>99137</v>
      </c>
      <c r="S47" s="5">
        <f t="shared" ref="S47:S78" si="19">P47*R47*I47</f>
        <v>5112883261.0054779</v>
      </c>
      <c r="T47" s="20">
        <f>SUM(S47:$S$127)</f>
        <v>150396707492.75217</v>
      </c>
      <c r="U47" s="6">
        <f t="shared" ref="U47:U78" si="20">T47/S47</f>
        <v>29.415243770532673</v>
      </c>
    </row>
    <row r="48" spans="1:21">
      <c r="A48" s="21">
        <v>34</v>
      </c>
      <c r="B48" s="17">
        <f>Absterbeordnung!C42</f>
        <v>99100</v>
      </c>
      <c r="C48" s="18">
        <f t="shared" si="13"/>
        <v>0.51002816562648323</v>
      </c>
      <c r="D48" s="17">
        <f t="shared" si="14"/>
        <v>50543.791213584489</v>
      </c>
      <c r="E48" s="17">
        <f>SUM(D48:$D$136)</f>
        <v>1592035.2636483382</v>
      </c>
      <c r="F48" s="19">
        <f t="shared" si="15"/>
        <v>31.498137069315291</v>
      </c>
      <c r="G48" s="5"/>
      <c r="H48" s="17">
        <f>Absterbeordnung!C42</f>
        <v>99100</v>
      </c>
      <c r="I48" s="18">
        <f t="shared" si="16"/>
        <v>0.51002816562648323</v>
      </c>
      <c r="J48" s="17">
        <f t="shared" si="17"/>
        <v>50543.791213584489</v>
      </c>
      <c r="K48" s="17">
        <f>SUM($J48:J$136)</f>
        <v>1592035.2636483382</v>
      </c>
      <c r="L48" s="19">
        <f t="shared" si="18"/>
        <v>31.498137069315291</v>
      </c>
      <c r="N48" s="6">
        <v>34</v>
      </c>
      <c r="O48" s="6">
        <f t="shared" si="12"/>
        <v>34</v>
      </c>
      <c r="P48" s="20">
        <f t="shared" si="7"/>
        <v>99100</v>
      </c>
      <c r="Q48" s="20">
        <f t="shared" si="8"/>
        <v>99100</v>
      </c>
      <c r="R48" s="5">
        <f t="shared" si="9"/>
        <v>99100</v>
      </c>
      <c r="S48" s="5">
        <f t="shared" si="19"/>
        <v>5008889709.266223</v>
      </c>
      <c r="T48" s="20">
        <f>SUM(S48:$S$127)</f>
        <v>145283824231.74673</v>
      </c>
      <c r="U48" s="6">
        <f t="shared" si="20"/>
        <v>29.005195295671641</v>
      </c>
    </row>
    <row r="49" spans="1:21">
      <c r="A49" s="21">
        <v>35</v>
      </c>
      <c r="B49" s="17">
        <f>Absterbeordnung!C43</f>
        <v>99061</v>
      </c>
      <c r="C49" s="18">
        <f t="shared" si="13"/>
        <v>0.50002761335929735</v>
      </c>
      <c r="D49" s="17">
        <f t="shared" si="14"/>
        <v>49533.235406985354</v>
      </c>
      <c r="E49" s="17">
        <f>SUM(D49:$D$136)</f>
        <v>1541491.4724347536</v>
      </c>
      <c r="F49" s="19">
        <f t="shared" si="15"/>
        <v>31.120346970457877</v>
      </c>
      <c r="G49" s="5"/>
      <c r="H49" s="17">
        <f>Absterbeordnung!C43</f>
        <v>99061</v>
      </c>
      <c r="I49" s="18">
        <f t="shared" si="16"/>
        <v>0.50002761335929735</v>
      </c>
      <c r="J49" s="17">
        <f t="shared" si="17"/>
        <v>49533.235406985354</v>
      </c>
      <c r="K49" s="17">
        <f>SUM($J49:J$136)</f>
        <v>1541491.4724347536</v>
      </c>
      <c r="L49" s="19">
        <f t="shared" si="18"/>
        <v>31.120346970457877</v>
      </c>
      <c r="N49" s="6">
        <v>35</v>
      </c>
      <c r="O49" s="6">
        <f t="shared" si="12"/>
        <v>35</v>
      </c>
      <c r="P49" s="20">
        <f t="shared" si="7"/>
        <v>99061</v>
      </c>
      <c r="Q49" s="20">
        <f t="shared" si="8"/>
        <v>99061</v>
      </c>
      <c r="R49" s="5">
        <f t="shared" si="9"/>
        <v>99061</v>
      </c>
      <c r="S49" s="5">
        <f t="shared" si="19"/>
        <v>4906811832.6513758</v>
      </c>
      <c r="T49" s="20">
        <f>SUM(S49:$S$127)</f>
        <v>140274934522.4805</v>
      </c>
      <c r="U49" s="6">
        <f t="shared" si="20"/>
        <v>28.587795763646291</v>
      </c>
    </row>
    <row r="50" spans="1:21">
      <c r="A50" s="21">
        <v>36</v>
      </c>
      <c r="B50" s="17">
        <f>Absterbeordnung!C44</f>
        <v>99018</v>
      </c>
      <c r="C50" s="18">
        <f t="shared" si="13"/>
        <v>0.49022315035225233</v>
      </c>
      <c r="D50" s="17">
        <f t="shared" si="14"/>
        <v>48540.915901579319</v>
      </c>
      <c r="E50" s="17">
        <f>SUM(D50:$D$136)</f>
        <v>1491958.2370277683</v>
      </c>
      <c r="F50" s="19">
        <f t="shared" si="15"/>
        <v>30.736095710530797</v>
      </c>
      <c r="G50" s="5"/>
      <c r="H50" s="17">
        <f>Absterbeordnung!C44</f>
        <v>99018</v>
      </c>
      <c r="I50" s="18">
        <f t="shared" si="16"/>
        <v>0.49022315035225233</v>
      </c>
      <c r="J50" s="17">
        <f t="shared" si="17"/>
        <v>48540.915901579319</v>
      </c>
      <c r="K50" s="17">
        <f>SUM($J50:J$136)</f>
        <v>1491958.2370277683</v>
      </c>
      <c r="L50" s="19">
        <f t="shared" si="18"/>
        <v>30.736095710530797</v>
      </c>
      <c r="N50" s="6">
        <v>36</v>
      </c>
      <c r="O50" s="6">
        <f t="shared" si="12"/>
        <v>36</v>
      </c>
      <c r="P50" s="20">
        <f t="shared" si="7"/>
        <v>99018</v>
      </c>
      <c r="Q50" s="20">
        <f t="shared" si="8"/>
        <v>99018</v>
      </c>
      <c r="R50" s="5">
        <f t="shared" si="9"/>
        <v>99018</v>
      </c>
      <c r="S50" s="5">
        <f t="shared" si="19"/>
        <v>4806424410.7425814</v>
      </c>
      <c r="T50" s="20">
        <f>SUM(S50:$S$127)</f>
        <v>135368122689.82919</v>
      </c>
      <c r="U50" s="6">
        <f t="shared" si="20"/>
        <v>28.163997001029532</v>
      </c>
    </row>
    <row r="51" spans="1:21">
      <c r="A51" s="21">
        <v>37</v>
      </c>
      <c r="B51" s="17">
        <f>Absterbeordnung!C45</f>
        <v>98971</v>
      </c>
      <c r="C51" s="18">
        <f t="shared" si="13"/>
        <v>0.48061093171789437</v>
      </c>
      <c r="D51" s="17">
        <f t="shared" si="14"/>
        <v>47566.544523051722</v>
      </c>
      <c r="E51" s="17">
        <f>SUM(D51:$D$136)</f>
        <v>1443417.3211261891</v>
      </c>
      <c r="F51" s="19">
        <f t="shared" si="15"/>
        <v>30.345221323080963</v>
      </c>
      <c r="G51" s="5"/>
      <c r="H51" s="17">
        <f>Absterbeordnung!C45</f>
        <v>98971</v>
      </c>
      <c r="I51" s="18">
        <f t="shared" si="16"/>
        <v>0.48061093171789437</v>
      </c>
      <c r="J51" s="17">
        <f t="shared" si="17"/>
        <v>47566.544523051722</v>
      </c>
      <c r="K51" s="17">
        <f>SUM($J51:J$136)</f>
        <v>1443417.3211261891</v>
      </c>
      <c r="L51" s="19">
        <f t="shared" si="18"/>
        <v>30.345221323080963</v>
      </c>
      <c r="N51" s="6">
        <v>37</v>
      </c>
      <c r="O51" s="6">
        <f t="shared" si="12"/>
        <v>37</v>
      </c>
      <c r="P51" s="20">
        <f t="shared" si="7"/>
        <v>98971</v>
      </c>
      <c r="Q51" s="20">
        <f t="shared" si="8"/>
        <v>98971</v>
      </c>
      <c r="R51" s="5">
        <f t="shared" si="9"/>
        <v>98971</v>
      </c>
      <c r="S51" s="5">
        <f t="shared" si="19"/>
        <v>4707708477.9909525</v>
      </c>
      <c r="T51" s="20">
        <f>SUM(S51:$S$127)</f>
        <v>130561698279.08661</v>
      </c>
      <c r="U51" s="6">
        <f t="shared" si="20"/>
        <v>27.733598817657615</v>
      </c>
    </row>
    <row r="52" spans="1:21">
      <c r="A52" s="21">
        <v>38</v>
      </c>
      <c r="B52" s="17">
        <f>Absterbeordnung!C46</f>
        <v>98919</v>
      </c>
      <c r="C52" s="18">
        <f t="shared" si="13"/>
        <v>0.47118718795871989</v>
      </c>
      <c r="D52" s="17">
        <f t="shared" si="14"/>
        <v>46609.365445688614</v>
      </c>
      <c r="E52" s="17">
        <f>SUM(D52:$D$136)</f>
        <v>1395850.7766031374</v>
      </c>
      <c r="F52" s="19">
        <f t="shared" si="15"/>
        <v>29.947860548104806</v>
      </c>
      <c r="G52" s="5"/>
      <c r="H52" s="17">
        <f>Absterbeordnung!C46</f>
        <v>98919</v>
      </c>
      <c r="I52" s="18">
        <f t="shared" si="16"/>
        <v>0.47118718795871989</v>
      </c>
      <c r="J52" s="17">
        <f t="shared" si="17"/>
        <v>46609.365445688614</v>
      </c>
      <c r="K52" s="17">
        <f>SUM($J52:J$136)</f>
        <v>1395850.7766031374</v>
      </c>
      <c r="L52" s="19">
        <f t="shared" si="18"/>
        <v>29.947860548104806</v>
      </c>
      <c r="N52" s="6">
        <v>38</v>
      </c>
      <c r="O52" s="6">
        <f t="shared" si="12"/>
        <v>38</v>
      </c>
      <c r="P52" s="20">
        <f t="shared" si="7"/>
        <v>98919</v>
      </c>
      <c r="Q52" s="20">
        <f t="shared" si="8"/>
        <v>98919</v>
      </c>
      <c r="R52" s="5">
        <f t="shared" si="9"/>
        <v>98919</v>
      </c>
      <c r="S52" s="5">
        <f t="shared" si="19"/>
        <v>4610551820.5220718</v>
      </c>
      <c r="T52" s="20">
        <f>SUM(S52:$S$127)</f>
        <v>125853989801.09564</v>
      </c>
      <c r="U52" s="6">
        <f t="shared" si="20"/>
        <v>27.296947241956101</v>
      </c>
    </row>
    <row r="53" spans="1:21">
      <c r="A53" s="21">
        <v>39</v>
      </c>
      <c r="B53" s="17">
        <f>Absterbeordnung!C47</f>
        <v>98862</v>
      </c>
      <c r="C53" s="18">
        <f t="shared" si="13"/>
        <v>0.46194822348894127</v>
      </c>
      <c r="D53" s="17">
        <f t="shared" si="14"/>
        <v>45669.125270563709</v>
      </c>
      <c r="E53" s="17">
        <f>SUM(D53:$D$136)</f>
        <v>1349241.4111574483</v>
      </c>
      <c r="F53" s="19">
        <f t="shared" si="15"/>
        <v>29.54384177853105</v>
      </c>
      <c r="G53" s="5"/>
      <c r="H53" s="17">
        <f>Absterbeordnung!C47</f>
        <v>98862</v>
      </c>
      <c r="I53" s="18">
        <f t="shared" si="16"/>
        <v>0.46194822348894127</v>
      </c>
      <c r="J53" s="17">
        <f t="shared" si="17"/>
        <v>45669.125270563709</v>
      </c>
      <c r="K53" s="17">
        <f>SUM($J53:J$136)</f>
        <v>1349241.4111574483</v>
      </c>
      <c r="L53" s="19">
        <f t="shared" si="18"/>
        <v>29.54384177853105</v>
      </c>
      <c r="N53" s="6">
        <v>39</v>
      </c>
      <c r="O53" s="6">
        <f t="shared" si="12"/>
        <v>39</v>
      </c>
      <c r="P53" s="20">
        <f t="shared" si="7"/>
        <v>98862</v>
      </c>
      <c r="Q53" s="20">
        <f t="shared" si="8"/>
        <v>98862</v>
      </c>
      <c r="R53" s="5">
        <f t="shared" si="9"/>
        <v>98862</v>
      </c>
      <c r="S53" s="5">
        <f t="shared" si="19"/>
        <v>4514941062.4984694</v>
      </c>
      <c r="T53" s="20">
        <f>SUM(S53:$S$127)</f>
        <v>121243437980.57358</v>
      </c>
      <c r="U53" s="6">
        <f t="shared" si="20"/>
        <v>26.853825177837454</v>
      </c>
    </row>
    <row r="54" spans="1:21">
      <c r="A54" s="21">
        <v>40</v>
      </c>
      <c r="B54" s="17">
        <f>Absterbeordnung!C48</f>
        <v>98800</v>
      </c>
      <c r="C54" s="18">
        <f t="shared" si="13"/>
        <v>0.45289041518523643</v>
      </c>
      <c r="D54" s="17">
        <f t="shared" si="14"/>
        <v>44745.573020301359</v>
      </c>
      <c r="E54" s="17">
        <f>SUM(D54:$D$136)</f>
        <v>1303572.2858868847</v>
      </c>
      <c r="F54" s="19">
        <f t="shared" si="15"/>
        <v>29.132988984082189</v>
      </c>
      <c r="G54" s="5"/>
      <c r="H54" s="17">
        <f>Absterbeordnung!C48</f>
        <v>98800</v>
      </c>
      <c r="I54" s="18">
        <f t="shared" si="16"/>
        <v>0.45289041518523643</v>
      </c>
      <c r="J54" s="17">
        <f t="shared" si="17"/>
        <v>44745.573020301359</v>
      </c>
      <c r="K54" s="17">
        <f>SUM($J54:J$136)</f>
        <v>1303572.2858868847</v>
      </c>
      <c r="L54" s="19">
        <f t="shared" si="18"/>
        <v>29.132988984082189</v>
      </c>
      <c r="N54" s="6">
        <v>40</v>
      </c>
      <c r="O54" s="6">
        <f t="shared" si="12"/>
        <v>40</v>
      </c>
      <c r="P54" s="20">
        <f t="shared" si="7"/>
        <v>98800</v>
      </c>
      <c r="Q54" s="20">
        <f t="shared" si="8"/>
        <v>98800</v>
      </c>
      <c r="R54" s="5">
        <f t="shared" si="9"/>
        <v>98800</v>
      </c>
      <c r="S54" s="5">
        <f t="shared" si="19"/>
        <v>4420862614.4057741</v>
      </c>
      <c r="T54" s="20">
        <f>SUM(S54:$S$127)</f>
        <v>116728496918.07507</v>
      </c>
      <c r="U54" s="6">
        <f t="shared" si="20"/>
        <v>26.404009149188415</v>
      </c>
    </row>
    <row r="55" spans="1:21">
      <c r="A55" s="21">
        <v>41</v>
      </c>
      <c r="B55" s="17">
        <f>Absterbeordnung!C49</f>
        <v>98731</v>
      </c>
      <c r="C55" s="18">
        <f t="shared" si="13"/>
        <v>0.44401021096591808</v>
      </c>
      <c r="D55" s="17">
        <f t="shared" si="14"/>
        <v>43837.572138876058</v>
      </c>
      <c r="E55" s="17">
        <f>SUM(D55:$D$136)</f>
        <v>1258826.7128665831</v>
      </c>
      <c r="F55" s="19">
        <f t="shared" si="15"/>
        <v>28.715703252877681</v>
      </c>
      <c r="G55" s="5"/>
      <c r="H55" s="17">
        <f>Absterbeordnung!C49</f>
        <v>98731</v>
      </c>
      <c r="I55" s="18">
        <f t="shared" si="16"/>
        <v>0.44401021096591808</v>
      </c>
      <c r="J55" s="17">
        <f t="shared" si="17"/>
        <v>43837.572138876058</v>
      </c>
      <c r="K55" s="17">
        <f>SUM($J55:J$136)</f>
        <v>1258826.7128665831</v>
      </c>
      <c r="L55" s="19">
        <f t="shared" si="18"/>
        <v>28.715703252877681</v>
      </c>
      <c r="N55" s="6">
        <v>41</v>
      </c>
      <c r="O55" s="6">
        <f t="shared" si="12"/>
        <v>41</v>
      </c>
      <c r="P55" s="20">
        <f t="shared" si="7"/>
        <v>98731</v>
      </c>
      <c r="Q55" s="20">
        <f t="shared" si="8"/>
        <v>98731</v>
      </c>
      <c r="R55" s="5">
        <f t="shared" si="9"/>
        <v>98731</v>
      </c>
      <c r="S55" s="5">
        <f t="shared" si="19"/>
        <v>4328127334.8433723</v>
      </c>
      <c r="T55" s="20">
        <f>SUM(S55:$S$127)</f>
        <v>112307634303.66934</v>
      </c>
      <c r="U55" s="6">
        <f t="shared" si="20"/>
        <v>25.948320281508899</v>
      </c>
    </row>
    <row r="56" spans="1:21">
      <c r="A56" s="21">
        <v>42</v>
      </c>
      <c r="B56" s="17">
        <f>Absterbeordnung!C50</f>
        <v>98654</v>
      </c>
      <c r="C56" s="18">
        <f t="shared" si="13"/>
        <v>0.4353041283979589</v>
      </c>
      <c r="D56" s="17">
        <f t="shared" si="14"/>
        <v>42944.493482972241</v>
      </c>
      <c r="E56" s="17">
        <f>SUM(D56:$D$136)</f>
        <v>1214989.140727707</v>
      </c>
      <c r="F56" s="19">
        <f t="shared" si="15"/>
        <v>28.292082224918026</v>
      </c>
      <c r="G56" s="5"/>
      <c r="H56" s="17">
        <f>Absterbeordnung!C50</f>
        <v>98654</v>
      </c>
      <c r="I56" s="18">
        <f t="shared" si="16"/>
        <v>0.4353041283979589</v>
      </c>
      <c r="J56" s="17">
        <f t="shared" si="17"/>
        <v>42944.493482972241</v>
      </c>
      <c r="K56" s="17">
        <f>SUM($J56:J$136)</f>
        <v>1214989.140727707</v>
      </c>
      <c r="L56" s="19">
        <f t="shared" si="18"/>
        <v>28.292082224918026</v>
      </c>
      <c r="N56" s="6">
        <v>42</v>
      </c>
      <c r="O56" s="6">
        <f t="shared" si="12"/>
        <v>42</v>
      </c>
      <c r="P56" s="20">
        <f t="shared" si="7"/>
        <v>98654</v>
      </c>
      <c r="Q56" s="20">
        <f t="shared" si="8"/>
        <v>98654</v>
      </c>
      <c r="R56" s="5">
        <f t="shared" si="9"/>
        <v>98654</v>
      </c>
      <c r="S56" s="5">
        <f t="shared" si="19"/>
        <v>4236646060.0691433</v>
      </c>
      <c r="T56" s="20">
        <f>SUM(S56:$S$127)</f>
        <v>107979506968.82596</v>
      </c>
      <c r="U56" s="6">
        <f t="shared" si="20"/>
        <v>25.487025689151785</v>
      </c>
    </row>
    <row r="57" spans="1:21">
      <c r="A57" s="21">
        <v>43</v>
      </c>
      <c r="B57" s="17">
        <f>Absterbeordnung!C51</f>
        <v>98568</v>
      </c>
      <c r="C57" s="18">
        <f t="shared" si="13"/>
        <v>0.4267687533313323</v>
      </c>
      <c r="D57" s="17">
        <f t="shared" si="14"/>
        <v>42065.742478362765</v>
      </c>
      <c r="E57" s="17">
        <f>SUM(D57:$D$136)</f>
        <v>1172044.6472447345</v>
      </c>
      <c r="F57" s="19">
        <f t="shared" si="15"/>
        <v>27.86221229418679</v>
      </c>
      <c r="G57" s="5"/>
      <c r="H57" s="17">
        <f>Absterbeordnung!C51</f>
        <v>98568</v>
      </c>
      <c r="I57" s="18">
        <f t="shared" si="16"/>
        <v>0.4267687533313323</v>
      </c>
      <c r="J57" s="17">
        <f t="shared" si="17"/>
        <v>42065.742478362765</v>
      </c>
      <c r="K57" s="17">
        <f>SUM($J57:J$136)</f>
        <v>1172044.6472447345</v>
      </c>
      <c r="L57" s="19">
        <f t="shared" si="18"/>
        <v>27.86221229418679</v>
      </c>
      <c r="N57" s="6">
        <v>43</v>
      </c>
      <c r="O57" s="6">
        <f t="shared" si="12"/>
        <v>43</v>
      </c>
      <c r="P57" s="20">
        <f t="shared" si="7"/>
        <v>98568</v>
      </c>
      <c r="Q57" s="20">
        <f t="shared" si="8"/>
        <v>98568</v>
      </c>
      <c r="R57" s="5">
        <f t="shared" si="9"/>
        <v>98568</v>
      </c>
      <c r="S57" s="5">
        <f t="shared" si="19"/>
        <v>4146336104.6072607</v>
      </c>
      <c r="T57" s="20">
        <f>SUM(S57:$S$127)</f>
        <v>103742860908.75681</v>
      </c>
      <c r="U57" s="6">
        <f t="shared" si="20"/>
        <v>25.020369379482151</v>
      </c>
    </row>
    <row r="58" spans="1:21">
      <c r="A58" s="21">
        <v>44</v>
      </c>
      <c r="B58" s="17">
        <f>Absterbeordnung!C52</f>
        <v>98471</v>
      </c>
      <c r="C58" s="18">
        <f t="shared" si="13"/>
        <v>0.41840073856012966</v>
      </c>
      <c r="D58" s="17">
        <f t="shared" si="14"/>
        <v>41200.33912675453</v>
      </c>
      <c r="E58" s="17">
        <f>SUM(D58:$D$136)</f>
        <v>1129978.9047663717</v>
      </c>
      <c r="F58" s="19">
        <f t="shared" si="15"/>
        <v>27.426446692342637</v>
      </c>
      <c r="G58" s="5"/>
      <c r="H58" s="17">
        <f>Absterbeordnung!C52</f>
        <v>98471</v>
      </c>
      <c r="I58" s="18">
        <f t="shared" si="16"/>
        <v>0.41840073856012966</v>
      </c>
      <c r="J58" s="17">
        <f t="shared" si="17"/>
        <v>41200.33912675453</v>
      </c>
      <c r="K58" s="17">
        <f>SUM($J58:J$136)</f>
        <v>1129978.9047663717</v>
      </c>
      <c r="L58" s="19">
        <f t="shared" si="18"/>
        <v>27.426446692342637</v>
      </c>
      <c r="N58" s="6">
        <v>44</v>
      </c>
      <c r="O58" s="6">
        <f t="shared" si="12"/>
        <v>44</v>
      </c>
      <c r="P58" s="20">
        <f t="shared" si="7"/>
        <v>98471</v>
      </c>
      <c r="Q58" s="20">
        <f t="shared" si="8"/>
        <v>98471</v>
      </c>
      <c r="R58" s="5">
        <f t="shared" si="9"/>
        <v>98471</v>
      </c>
      <c r="S58" s="5">
        <f t="shared" si="19"/>
        <v>4057038594.1506453</v>
      </c>
      <c r="T58" s="20">
        <f>SUM(S58:$S$127)</f>
        <v>99596524804.149536</v>
      </c>
      <c r="U58" s="6">
        <f t="shared" si="20"/>
        <v>24.549070089632806</v>
      </c>
    </row>
    <row r="59" spans="1:21">
      <c r="A59" s="21">
        <v>45</v>
      </c>
      <c r="B59" s="17">
        <f>Absterbeordnung!C53</f>
        <v>98363</v>
      </c>
      <c r="C59" s="18">
        <f t="shared" si="13"/>
        <v>0.41019680250993107</v>
      </c>
      <c r="D59" s="17">
        <f t="shared" si="14"/>
        <v>40348.188085284353</v>
      </c>
      <c r="E59" s="17">
        <f>SUM(D59:$D$136)</f>
        <v>1088778.5656396174</v>
      </c>
      <c r="F59" s="19">
        <f t="shared" si="15"/>
        <v>26.984571484059103</v>
      </c>
      <c r="G59" s="5"/>
      <c r="H59" s="17">
        <f>Absterbeordnung!C53</f>
        <v>98363</v>
      </c>
      <c r="I59" s="18">
        <f t="shared" si="16"/>
        <v>0.41019680250993107</v>
      </c>
      <c r="J59" s="17">
        <f t="shared" si="17"/>
        <v>40348.188085284353</v>
      </c>
      <c r="K59" s="17">
        <f>SUM($J59:J$136)</f>
        <v>1088778.5656396174</v>
      </c>
      <c r="L59" s="19">
        <f t="shared" si="18"/>
        <v>26.984571484059103</v>
      </c>
      <c r="N59" s="6">
        <v>45</v>
      </c>
      <c r="O59" s="6">
        <f t="shared" si="12"/>
        <v>45</v>
      </c>
      <c r="P59" s="20">
        <f t="shared" si="7"/>
        <v>98363</v>
      </c>
      <c r="Q59" s="20">
        <f t="shared" si="8"/>
        <v>98363</v>
      </c>
      <c r="R59" s="5">
        <f t="shared" si="9"/>
        <v>98363</v>
      </c>
      <c r="S59" s="5">
        <f t="shared" si="19"/>
        <v>3968768824.6328244</v>
      </c>
      <c r="T59" s="20">
        <f>SUM(S59:$S$127)</f>
        <v>95539486209.998901</v>
      </c>
      <c r="U59" s="6">
        <f t="shared" si="20"/>
        <v>24.072827224658987</v>
      </c>
    </row>
    <row r="60" spans="1:21">
      <c r="A60" s="21">
        <v>46</v>
      </c>
      <c r="B60" s="17">
        <f>Absterbeordnung!C54</f>
        <v>98240</v>
      </c>
      <c r="C60" s="18">
        <f t="shared" si="13"/>
        <v>0.40215372795091275</v>
      </c>
      <c r="D60" s="17">
        <f t="shared" si="14"/>
        <v>39507.582233897672</v>
      </c>
      <c r="E60" s="17">
        <f>SUM(D60:$D$136)</f>
        <v>1048430.3775543334</v>
      </c>
      <c r="F60" s="19">
        <f t="shared" si="15"/>
        <v>26.537447200572444</v>
      </c>
      <c r="G60" s="5"/>
      <c r="H60" s="17">
        <f>Absterbeordnung!C54</f>
        <v>98240</v>
      </c>
      <c r="I60" s="18">
        <f t="shared" si="16"/>
        <v>0.40215372795091275</v>
      </c>
      <c r="J60" s="17">
        <f t="shared" si="17"/>
        <v>39507.582233897672</v>
      </c>
      <c r="K60" s="17">
        <f>SUM($J60:J$136)</f>
        <v>1048430.3775543334</v>
      </c>
      <c r="L60" s="19">
        <f t="shared" si="18"/>
        <v>26.537447200572444</v>
      </c>
      <c r="N60" s="6">
        <v>46</v>
      </c>
      <c r="O60" s="6">
        <f t="shared" si="12"/>
        <v>46</v>
      </c>
      <c r="P60" s="20">
        <f t="shared" si="7"/>
        <v>98240</v>
      </c>
      <c r="Q60" s="20">
        <f t="shared" si="8"/>
        <v>98240</v>
      </c>
      <c r="R60" s="5">
        <f t="shared" si="9"/>
        <v>98240</v>
      </c>
      <c r="S60" s="5">
        <f t="shared" si="19"/>
        <v>3881224878.6581068</v>
      </c>
      <c r="T60" s="20">
        <f>SUM(S60:$S$127)</f>
        <v>91570717385.366058</v>
      </c>
      <c r="U60" s="6">
        <f t="shared" si="20"/>
        <v>23.593252194401497</v>
      </c>
    </row>
    <row r="61" spans="1:21">
      <c r="A61" s="21">
        <v>47</v>
      </c>
      <c r="B61" s="17">
        <f>Absterbeordnung!C55</f>
        <v>98103</v>
      </c>
      <c r="C61" s="18">
        <f t="shared" si="13"/>
        <v>0.39426836073618909</v>
      </c>
      <c r="D61" s="17">
        <f t="shared" si="14"/>
        <v>38678.908993302357</v>
      </c>
      <c r="E61" s="17">
        <f>SUM(D61:$D$136)</f>
        <v>1008922.7953204357</v>
      </c>
      <c r="F61" s="19">
        <f t="shared" si="15"/>
        <v>26.08457222759672</v>
      </c>
      <c r="G61" s="5"/>
      <c r="H61" s="17">
        <f>Absterbeordnung!C55</f>
        <v>98103</v>
      </c>
      <c r="I61" s="18">
        <f t="shared" si="16"/>
        <v>0.39426836073618909</v>
      </c>
      <c r="J61" s="17">
        <f t="shared" si="17"/>
        <v>38678.908993302357</v>
      </c>
      <c r="K61" s="17">
        <f>SUM($J61:J$136)</f>
        <v>1008922.7953204357</v>
      </c>
      <c r="L61" s="19">
        <f t="shared" si="18"/>
        <v>26.08457222759672</v>
      </c>
      <c r="N61" s="6">
        <v>47</v>
      </c>
      <c r="O61" s="6">
        <f t="shared" si="12"/>
        <v>47</v>
      </c>
      <c r="P61" s="20">
        <f t="shared" si="7"/>
        <v>98103</v>
      </c>
      <c r="Q61" s="20">
        <f t="shared" si="8"/>
        <v>98103</v>
      </c>
      <c r="R61" s="5">
        <f t="shared" si="9"/>
        <v>98103</v>
      </c>
      <c r="S61" s="5">
        <f t="shared" si="19"/>
        <v>3794517008.9699411</v>
      </c>
      <c r="T61" s="20">
        <f>SUM(S61:$S$127)</f>
        <v>87689492506.707947</v>
      </c>
      <c r="U61" s="6">
        <f t="shared" si="20"/>
        <v>23.109526798645742</v>
      </c>
    </row>
    <row r="62" spans="1:21">
      <c r="A62" s="21">
        <v>48</v>
      </c>
      <c r="B62" s="17">
        <f>Absterbeordnung!C56</f>
        <v>97948</v>
      </c>
      <c r="C62" s="18">
        <f t="shared" si="13"/>
        <v>0.38653760856489122</v>
      </c>
      <c r="D62" s="17">
        <f t="shared" si="14"/>
        <v>37860.585683713965</v>
      </c>
      <c r="E62" s="17">
        <f>SUM(D62:$D$136)</f>
        <v>970243.88632713328</v>
      </c>
      <c r="F62" s="19">
        <f t="shared" si="15"/>
        <v>25.626753226495687</v>
      </c>
      <c r="G62" s="5"/>
      <c r="H62" s="17">
        <f>Absterbeordnung!C56</f>
        <v>97948</v>
      </c>
      <c r="I62" s="18">
        <f t="shared" si="16"/>
        <v>0.38653760856489122</v>
      </c>
      <c r="J62" s="17">
        <f t="shared" si="17"/>
        <v>37860.585683713965</v>
      </c>
      <c r="K62" s="17">
        <f>SUM($J62:J$136)</f>
        <v>970243.88632713328</v>
      </c>
      <c r="L62" s="19">
        <f t="shared" si="18"/>
        <v>25.626753226495687</v>
      </c>
      <c r="N62" s="6">
        <v>48</v>
      </c>
      <c r="O62" s="6">
        <f t="shared" si="12"/>
        <v>48</v>
      </c>
      <c r="P62" s="20">
        <f t="shared" si="7"/>
        <v>97948</v>
      </c>
      <c r="Q62" s="20">
        <f t="shared" si="8"/>
        <v>97948</v>
      </c>
      <c r="R62" s="5">
        <f t="shared" si="9"/>
        <v>97948</v>
      </c>
      <c r="S62" s="5">
        <f t="shared" si="19"/>
        <v>3708368646.5484157</v>
      </c>
      <c r="T62" s="20">
        <f>SUM(S62:$S$127)</f>
        <v>83894975497.738037</v>
      </c>
      <c r="U62" s="6">
        <f t="shared" si="20"/>
        <v>22.623148746504409</v>
      </c>
    </row>
    <row r="63" spans="1:21">
      <c r="A63" s="21">
        <v>49</v>
      </c>
      <c r="B63" s="17">
        <f>Absterbeordnung!C57</f>
        <v>97775</v>
      </c>
      <c r="C63" s="18">
        <f t="shared" si="13"/>
        <v>0.37895843976950117</v>
      </c>
      <c r="D63" s="17">
        <f t="shared" si="14"/>
        <v>37052.661448462975</v>
      </c>
      <c r="E63" s="17">
        <f>SUM(D63:$D$136)</f>
        <v>932383.30064341938</v>
      </c>
      <c r="F63" s="19">
        <f t="shared" si="15"/>
        <v>25.163733567163138</v>
      </c>
      <c r="G63" s="5"/>
      <c r="H63" s="17">
        <f>Absterbeordnung!C57</f>
        <v>97775</v>
      </c>
      <c r="I63" s="18">
        <f t="shared" si="16"/>
        <v>0.37895843976950117</v>
      </c>
      <c r="J63" s="17">
        <f t="shared" si="17"/>
        <v>37052.661448462975</v>
      </c>
      <c r="K63" s="17">
        <f>SUM($J63:J$136)</f>
        <v>932383.30064341938</v>
      </c>
      <c r="L63" s="19">
        <f t="shared" si="18"/>
        <v>25.163733567163138</v>
      </c>
      <c r="N63" s="6">
        <v>49</v>
      </c>
      <c r="O63" s="6">
        <f t="shared" si="12"/>
        <v>49</v>
      </c>
      <c r="P63" s="20">
        <f t="shared" si="7"/>
        <v>97775</v>
      </c>
      <c r="Q63" s="20">
        <f t="shared" si="8"/>
        <v>97775</v>
      </c>
      <c r="R63" s="5">
        <f t="shared" si="9"/>
        <v>97775</v>
      </c>
      <c r="S63" s="5">
        <f t="shared" si="19"/>
        <v>3622823973.1234674</v>
      </c>
      <c r="T63" s="20">
        <f>SUM(S63:$S$127)</f>
        <v>80186606851.189606</v>
      </c>
      <c r="U63" s="6">
        <f t="shared" si="20"/>
        <v>22.133729777120699</v>
      </c>
    </row>
    <row r="64" spans="1:21">
      <c r="A64" s="21">
        <v>50</v>
      </c>
      <c r="B64" s="17">
        <f>Absterbeordnung!C58</f>
        <v>97581</v>
      </c>
      <c r="C64" s="18">
        <f t="shared" si="13"/>
        <v>0.37152788212696192</v>
      </c>
      <c r="D64" s="17">
        <f t="shared" si="14"/>
        <v>36254.062265831068</v>
      </c>
      <c r="E64" s="17">
        <f>SUM(D64:$D$136)</f>
        <v>895330.6391949564</v>
      </c>
      <c r="F64" s="19">
        <f t="shared" si="15"/>
        <v>24.696008757032246</v>
      </c>
      <c r="G64" s="5"/>
      <c r="H64" s="17">
        <f>Absterbeordnung!C58</f>
        <v>97581</v>
      </c>
      <c r="I64" s="18">
        <f t="shared" si="16"/>
        <v>0.37152788212696192</v>
      </c>
      <c r="J64" s="17">
        <f t="shared" si="17"/>
        <v>36254.062265831068</v>
      </c>
      <c r="K64" s="17">
        <f>SUM($J64:J$136)</f>
        <v>895330.6391949564</v>
      </c>
      <c r="L64" s="19">
        <f t="shared" si="18"/>
        <v>24.696008757032246</v>
      </c>
      <c r="N64" s="6">
        <v>50</v>
      </c>
      <c r="O64" s="6">
        <f t="shared" si="12"/>
        <v>50</v>
      </c>
      <c r="P64" s="20">
        <f t="shared" si="7"/>
        <v>97581</v>
      </c>
      <c r="Q64" s="20">
        <f t="shared" si="8"/>
        <v>97581</v>
      </c>
      <c r="R64" s="5">
        <f t="shared" si="9"/>
        <v>97581</v>
      </c>
      <c r="S64" s="5">
        <f t="shared" si="19"/>
        <v>3537707649.9620619</v>
      </c>
      <c r="T64" s="20">
        <f>SUM(S64:$S$127)</f>
        <v>76563782878.066132</v>
      </c>
      <c r="U64" s="6">
        <f t="shared" si="20"/>
        <v>21.642201802313199</v>
      </c>
    </row>
    <row r="65" spans="1:21">
      <c r="A65" s="21">
        <v>51</v>
      </c>
      <c r="B65" s="17">
        <f>Absterbeordnung!C59</f>
        <v>97366</v>
      </c>
      <c r="C65" s="18">
        <f t="shared" si="13"/>
        <v>0.36424302169309997</v>
      </c>
      <c r="D65" s="17">
        <f t="shared" si="14"/>
        <v>35464.886050170375</v>
      </c>
      <c r="E65" s="17">
        <f>SUM(D65:$D$136)</f>
        <v>859076.57692912535</v>
      </c>
      <c r="F65" s="19">
        <f t="shared" si="15"/>
        <v>24.223300075286673</v>
      </c>
      <c r="G65" s="5"/>
      <c r="H65" s="17">
        <f>Absterbeordnung!C59</f>
        <v>97366</v>
      </c>
      <c r="I65" s="18">
        <f t="shared" si="16"/>
        <v>0.36424302169309997</v>
      </c>
      <c r="J65" s="17">
        <f t="shared" si="17"/>
        <v>35464.886050170375</v>
      </c>
      <c r="K65" s="17">
        <f>SUM($J65:J$136)</f>
        <v>859076.57692912535</v>
      </c>
      <c r="L65" s="19">
        <f t="shared" si="18"/>
        <v>24.223300075286673</v>
      </c>
      <c r="N65" s="6">
        <v>51</v>
      </c>
      <c r="O65" s="6">
        <f t="shared" si="12"/>
        <v>51</v>
      </c>
      <c r="P65" s="20">
        <f t="shared" si="7"/>
        <v>97366</v>
      </c>
      <c r="Q65" s="20">
        <f t="shared" si="8"/>
        <v>97366</v>
      </c>
      <c r="R65" s="5">
        <f t="shared" si="9"/>
        <v>97366</v>
      </c>
      <c r="S65" s="5">
        <f t="shared" si="19"/>
        <v>3453074095.1608882</v>
      </c>
      <c r="T65" s="20">
        <f>SUM(S65:$S$127)</f>
        <v>73026075228.104065</v>
      </c>
      <c r="U65" s="6">
        <f t="shared" si="20"/>
        <v>21.148134449371433</v>
      </c>
    </row>
    <row r="66" spans="1:21">
      <c r="A66" s="21">
        <v>52</v>
      </c>
      <c r="B66" s="17">
        <f>Absterbeordnung!C60</f>
        <v>97128</v>
      </c>
      <c r="C66" s="18">
        <f t="shared" si="13"/>
        <v>0.35710100165990188</v>
      </c>
      <c r="D66" s="17">
        <f t="shared" si="14"/>
        <v>34684.506089222952</v>
      </c>
      <c r="E66" s="17">
        <f>SUM(D66:$D$136)</f>
        <v>823611.69087895495</v>
      </c>
      <c r="F66" s="19">
        <f t="shared" si="15"/>
        <v>23.745809980983545</v>
      </c>
      <c r="G66" s="5"/>
      <c r="H66" s="17">
        <f>Absterbeordnung!C60</f>
        <v>97128</v>
      </c>
      <c r="I66" s="18">
        <f t="shared" si="16"/>
        <v>0.35710100165990188</v>
      </c>
      <c r="J66" s="17">
        <f t="shared" si="17"/>
        <v>34684.506089222952</v>
      </c>
      <c r="K66" s="17">
        <f>SUM($J66:J$136)</f>
        <v>823611.69087895495</v>
      </c>
      <c r="L66" s="19">
        <f t="shared" si="18"/>
        <v>23.745809980983545</v>
      </c>
      <c r="N66" s="6">
        <v>52</v>
      </c>
      <c r="O66" s="6">
        <f t="shared" si="12"/>
        <v>52</v>
      </c>
      <c r="P66" s="20">
        <f t="shared" si="7"/>
        <v>97128</v>
      </c>
      <c r="Q66" s="20">
        <f t="shared" si="8"/>
        <v>97128</v>
      </c>
      <c r="R66" s="5">
        <f t="shared" si="9"/>
        <v>97128</v>
      </c>
      <c r="S66" s="5">
        <f t="shared" si="19"/>
        <v>3368836707.4340467</v>
      </c>
      <c r="T66" s="20">
        <f>SUM(S66:$S$127)</f>
        <v>69573001132.943192</v>
      </c>
      <c r="U66" s="6">
        <f t="shared" si="20"/>
        <v>20.651936313628894</v>
      </c>
    </row>
    <row r="67" spans="1:21">
      <c r="A67" s="21">
        <v>53</v>
      </c>
      <c r="B67" s="17">
        <f>Absterbeordnung!C61</f>
        <v>96865</v>
      </c>
      <c r="C67" s="18">
        <f t="shared" si="13"/>
        <v>0.35009902123519798</v>
      </c>
      <c r="D67" s="17">
        <f t="shared" si="14"/>
        <v>33912.341691947455</v>
      </c>
      <c r="E67" s="17">
        <f>SUM(D67:$D$136)</f>
        <v>788927.1847897321</v>
      </c>
      <c r="F67" s="19">
        <f t="shared" si="15"/>
        <v>23.263718912606507</v>
      </c>
      <c r="G67" s="5"/>
      <c r="H67" s="17">
        <f>Absterbeordnung!C61</f>
        <v>96865</v>
      </c>
      <c r="I67" s="18">
        <f t="shared" si="16"/>
        <v>0.35009902123519798</v>
      </c>
      <c r="J67" s="17">
        <f t="shared" si="17"/>
        <v>33912.341691947455</v>
      </c>
      <c r="K67" s="17">
        <f>SUM($J67:J$136)</f>
        <v>788927.1847897321</v>
      </c>
      <c r="L67" s="19">
        <f t="shared" si="18"/>
        <v>23.263718912606507</v>
      </c>
      <c r="N67" s="6">
        <v>53</v>
      </c>
      <c r="O67" s="6">
        <f t="shared" si="12"/>
        <v>53</v>
      </c>
      <c r="P67" s="20">
        <f t="shared" si="7"/>
        <v>96865</v>
      </c>
      <c r="Q67" s="20">
        <f t="shared" si="8"/>
        <v>96865</v>
      </c>
      <c r="R67" s="5">
        <f t="shared" si="9"/>
        <v>96865</v>
      </c>
      <c r="S67" s="5">
        <f t="shared" si="19"/>
        <v>3284918977.99049</v>
      </c>
      <c r="T67" s="20">
        <f>SUM(S67:$S$127)</f>
        <v>66204164425.509155</v>
      </c>
      <c r="U67" s="6">
        <f t="shared" si="20"/>
        <v>20.153971793243059</v>
      </c>
    </row>
    <row r="68" spans="1:21">
      <c r="A68" s="21">
        <v>54</v>
      </c>
      <c r="B68" s="17">
        <f>Absterbeordnung!C62</f>
        <v>96578</v>
      </c>
      <c r="C68" s="18">
        <f t="shared" si="13"/>
        <v>0.34323433454431168</v>
      </c>
      <c r="D68" s="17">
        <f t="shared" si="14"/>
        <v>33148.885561620533</v>
      </c>
      <c r="E68" s="17">
        <f>SUM(D68:$D$136)</f>
        <v>755014.84309778456</v>
      </c>
      <c r="F68" s="19">
        <f t="shared" si="15"/>
        <v>22.776477408095239</v>
      </c>
      <c r="G68" s="5"/>
      <c r="H68" s="17">
        <f>Absterbeordnung!C62</f>
        <v>96578</v>
      </c>
      <c r="I68" s="18">
        <f t="shared" si="16"/>
        <v>0.34323433454431168</v>
      </c>
      <c r="J68" s="17">
        <f t="shared" si="17"/>
        <v>33148.885561620533</v>
      </c>
      <c r="K68" s="17">
        <f>SUM($J68:J$136)</f>
        <v>755014.84309778456</v>
      </c>
      <c r="L68" s="19">
        <f t="shared" si="18"/>
        <v>22.776477408095239</v>
      </c>
      <c r="N68" s="6">
        <v>54</v>
      </c>
      <c r="O68" s="6">
        <f t="shared" si="12"/>
        <v>54</v>
      </c>
      <c r="P68" s="20">
        <f t="shared" si="7"/>
        <v>96578</v>
      </c>
      <c r="Q68" s="20">
        <f t="shared" si="8"/>
        <v>96578</v>
      </c>
      <c r="R68" s="5">
        <f t="shared" si="9"/>
        <v>96578</v>
      </c>
      <c r="S68" s="5">
        <f t="shared" si="19"/>
        <v>3201453069.7701879</v>
      </c>
      <c r="T68" s="20">
        <f>SUM(S68:$S$127)</f>
        <v>62919245447.518669</v>
      </c>
      <c r="U68" s="6">
        <f t="shared" si="20"/>
        <v>19.653339929182607</v>
      </c>
    </row>
    <row r="69" spans="1:21">
      <c r="A69" s="21">
        <v>55</v>
      </c>
      <c r="B69" s="17">
        <f>Absterbeordnung!C63</f>
        <v>96266</v>
      </c>
      <c r="C69" s="18">
        <f t="shared" si="13"/>
        <v>0.33650424955324687</v>
      </c>
      <c r="D69" s="17">
        <f t="shared" si="14"/>
        <v>32393.918087492864</v>
      </c>
      <c r="E69" s="17">
        <f>SUM(D69:$D$136)</f>
        <v>721865.95753616397</v>
      </c>
      <c r="F69" s="19">
        <f t="shared" si="15"/>
        <v>22.283996507815861</v>
      </c>
      <c r="G69" s="5"/>
      <c r="H69" s="17">
        <f>Absterbeordnung!C63</f>
        <v>96266</v>
      </c>
      <c r="I69" s="18">
        <f t="shared" si="16"/>
        <v>0.33650424955324687</v>
      </c>
      <c r="J69" s="17">
        <f t="shared" si="17"/>
        <v>32393.918087492864</v>
      </c>
      <c r="K69" s="17">
        <f>SUM($J69:J$136)</f>
        <v>721865.95753616397</v>
      </c>
      <c r="L69" s="19">
        <f t="shared" si="18"/>
        <v>22.283996507815861</v>
      </c>
      <c r="N69" s="6">
        <v>55</v>
      </c>
      <c r="O69" s="6">
        <f t="shared" si="12"/>
        <v>55</v>
      </c>
      <c r="P69" s="20">
        <f t="shared" si="7"/>
        <v>96266</v>
      </c>
      <c r="Q69" s="20">
        <f t="shared" si="8"/>
        <v>96266</v>
      </c>
      <c r="R69" s="5">
        <f t="shared" si="9"/>
        <v>96266</v>
      </c>
      <c r="S69" s="5">
        <f t="shared" si="19"/>
        <v>3118432918.6105881</v>
      </c>
      <c r="T69" s="20">
        <f>SUM(S69:$S$127)</f>
        <v>59717792377.748474</v>
      </c>
      <c r="U69" s="6">
        <f t="shared" si="20"/>
        <v>19.149936502195349</v>
      </c>
    </row>
    <row r="70" spans="1:21">
      <c r="A70" s="21">
        <v>56</v>
      </c>
      <c r="B70" s="17">
        <f>Absterbeordnung!C64</f>
        <v>95928</v>
      </c>
      <c r="C70" s="18">
        <f t="shared" si="13"/>
        <v>0.3299061270129871</v>
      </c>
      <c r="D70" s="17">
        <f t="shared" si="14"/>
        <v>31647.234952101826</v>
      </c>
      <c r="E70" s="17">
        <f>SUM(D70:$D$136)</f>
        <v>689472.03944867116</v>
      </c>
      <c r="F70" s="19">
        <f t="shared" si="15"/>
        <v>21.786169960572824</v>
      </c>
      <c r="G70" s="5"/>
      <c r="H70" s="17">
        <f>Absterbeordnung!C64</f>
        <v>95928</v>
      </c>
      <c r="I70" s="18">
        <f t="shared" si="16"/>
        <v>0.3299061270129871</v>
      </c>
      <c r="J70" s="17">
        <f t="shared" si="17"/>
        <v>31647.234952101826</v>
      </c>
      <c r="K70" s="17">
        <f>SUM($J70:J$136)</f>
        <v>689472.03944867116</v>
      </c>
      <c r="L70" s="19">
        <f t="shared" si="18"/>
        <v>21.786169960572824</v>
      </c>
      <c r="N70" s="6">
        <v>56</v>
      </c>
      <c r="O70" s="6">
        <f t="shared" si="12"/>
        <v>56</v>
      </c>
      <c r="P70" s="20">
        <f t="shared" si="7"/>
        <v>95928</v>
      </c>
      <c r="Q70" s="20">
        <f t="shared" si="8"/>
        <v>95928</v>
      </c>
      <c r="R70" s="5">
        <f t="shared" si="9"/>
        <v>95928</v>
      </c>
      <c r="S70" s="5">
        <f t="shared" si="19"/>
        <v>3035855954.4852242</v>
      </c>
      <c r="T70" s="20">
        <f>SUM(S70:$S$127)</f>
        <v>56599359459.137894</v>
      </c>
      <c r="U70" s="6">
        <f t="shared" si="20"/>
        <v>18.643624831908461</v>
      </c>
    </row>
    <row r="71" spans="1:21">
      <c r="A71" s="21">
        <v>57</v>
      </c>
      <c r="B71" s="17">
        <f>Absterbeordnung!C65</f>
        <v>95564</v>
      </c>
      <c r="C71" s="18">
        <f t="shared" si="13"/>
        <v>0.32343737942449713</v>
      </c>
      <c r="D71" s="17">
        <f t="shared" si="14"/>
        <v>30908.969727322645</v>
      </c>
      <c r="E71" s="17">
        <f>SUM(D71:$D$136)</f>
        <v>657824.80449656933</v>
      </c>
      <c r="F71" s="19">
        <f t="shared" si="15"/>
        <v>21.282650644776137</v>
      </c>
      <c r="G71" s="5"/>
      <c r="H71" s="17">
        <f>Absterbeordnung!C65</f>
        <v>95564</v>
      </c>
      <c r="I71" s="18">
        <f t="shared" si="16"/>
        <v>0.32343737942449713</v>
      </c>
      <c r="J71" s="17">
        <f t="shared" si="17"/>
        <v>30908.969727322645</v>
      </c>
      <c r="K71" s="17">
        <f>SUM($J71:J$136)</f>
        <v>657824.80449656933</v>
      </c>
      <c r="L71" s="19">
        <f t="shared" si="18"/>
        <v>21.282650644776137</v>
      </c>
      <c r="N71" s="6">
        <v>57</v>
      </c>
      <c r="O71" s="6">
        <f t="shared" si="12"/>
        <v>57</v>
      </c>
      <c r="P71" s="20">
        <f t="shared" si="7"/>
        <v>95564</v>
      </c>
      <c r="Q71" s="20">
        <f t="shared" si="8"/>
        <v>95564</v>
      </c>
      <c r="R71" s="5">
        <f t="shared" si="9"/>
        <v>95564</v>
      </c>
      <c r="S71" s="5">
        <f t="shared" si="19"/>
        <v>2953784783.0218611</v>
      </c>
      <c r="T71" s="20">
        <f>SUM(S71:$S$127)</f>
        <v>53563503504.652657</v>
      </c>
      <c r="U71" s="6">
        <f t="shared" si="20"/>
        <v>18.133854508470542</v>
      </c>
    </row>
    <row r="72" spans="1:21">
      <c r="A72" s="21">
        <v>58</v>
      </c>
      <c r="B72" s="17">
        <f>Absterbeordnung!C66</f>
        <v>95171</v>
      </c>
      <c r="C72" s="18">
        <f t="shared" si="13"/>
        <v>0.31709547002401678</v>
      </c>
      <c r="D72" s="17">
        <f t="shared" si="14"/>
        <v>30178.292977655699</v>
      </c>
      <c r="E72" s="17">
        <f>SUM(D72:$D$136)</f>
        <v>626915.83476924675</v>
      </c>
      <c r="F72" s="19">
        <f t="shared" si="15"/>
        <v>20.773734128481731</v>
      </c>
      <c r="G72" s="5"/>
      <c r="H72" s="17">
        <f>Absterbeordnung!C66</f>
        <v>95171</v>
      </c>
      <c r="I72" s="18">
        <f t="shared" si="16"/>
        <v>0.31709547002401678</v>
      </c>
      <c r="J72" s="17">
        <f t="shared" si="17"/>
        <v>30178.292977655699</v>
      </c>
      <c r="K72" s="17">
        <f>SUM($J72:J$136)</f>
        <v>626915.83476924675</v>
      </c>
      <c r="L72" s="19">
        <f t="shared" si="18"/>
        <v>20.773734128481731</v>
      </c>
      <c r="N72" s="6">
        <v>58</v>
      </c>
      <c r="O72" s="6">
        <f t="shared" si="12"/>
        <v>58</v>
      </c>
      <c r="P72" s="20">
        <f t="shared" si="7"/>
        <v>95171</v>
      </c>
      <c r="Q72" s="20">
        <f t="shared" si="8"/>
        <v>95171</v>
      </c>
      <c r="R72" s="5">
        <f t="shared" si="9"/>
        <v>95171</v>
      </c>
      <c r="S72" s="5">
        <f t="shared" si="19"/>
        <v>2872098320.9764705</v>
      </c>
      <c r="T72" s="20">
        <f>SUM(S72:$S$127)</f>
        <v>50609718721.630798</v>
      </c>
      <c r="U72" s="6">
        <f t="shared" si="20"/>
        <v>17.621165108450832</v>
      </c>
    </row>
    <row r="73" spans="1:21">
      <c r="A73" s="21">
        <v>59</v>
      </c>
      <c r="B73" s="17">
        <f>Absterbeordnung!C67</f>
        <v>94748</v>
      </c>
      <c r="C73" s="18">
        <f t="shared" si="13"/>
        <v>0.3108779117882518</v>
      </c>
      <c r="D73" s="17">
        <f t="shared" si="14"/>
        <v>29455.06038611328</v>
      </c>
      <c r="E73" s="17">
        <f>SUM(D73:$D$136)</f>
        <v>596737.54179159098</v>
      </c>
      <c r="F73" s="19">
        <f t="shared" si="15"/>
        <v>20.259253723103061</v>
      </c>
      <c r="G73" s="5"/>
      <c r="H73" s="17">
        <f>Absterbeordnung!C67</f>
        <v>94748</v>
      </c>
      <c r="I73" s="18">
        <f t="shared" si="16"/>
        <v>0.3108779117882518</v>
      </c>
      <c r="J73" s="17">
        <f t="shared" si="17"/>
        <v>29455.06038611328</v>
      </c>
      <c r="K73" s="17">
        <f>SUM($J73:J$136)</f>
        <v>596737.54179159098</v>
      </c>
      <c r="L73" s="19">
        <f t="shared" si="18"/>
        <v>20.259253723103061</v>
      </c>
      <c r="N73" s="6">
        <v>59</v>
      </c>
      <c r="O73" s="6">
        <f t="shared" si="12"/>
        <v>59</v>
      </c>
      <c r="P73" s="20">
        <f t="shared" si="7"/>
        <v>94748</v>
      </c>
      <c r="Q73" s="20">
        <f t="shared" si="8"/>
        <v>94748</v>
      </c>
      <c r="R73" s="5">
        <f t="shared" si="9"/>
        <v>94748</v>
      </c>
      <c r="S73" s="5">
        <f t="shared" si="19"/>
        <v>2790808061.4634614</v>
      </c>
      <c r="T73" s="20">
        <f>SUM(S73:$S$127)</f>
        <v>47737620400.654335</v>
      </c>
      <c r="U73" s="6">
        <f t="shared" si="20"/>
        <v>17.105304037147356</v>
      </c>
    </row>
    <row r="74" spans="1:21">
      <c r="A74" s="21">
        <v>60</v>
      </c>
      <c r="B74" s="17">
        <f>Absterbeordnung!C68</f>
        <v>94291</v>
      </c>
      <c r="C74" s="18">
        <f t="shared" si="13"/>
        <v>0.30478226645907031</v>
      </c>
      <c r="D74" s="17">
        <f t="shared" si="14"/>
        <v>28738.2246866922</v>
      </c>
      <c r="E74" s="17">
        <f>SUM(D74:$D$136)</f>
        <v>567282.48140547762</v>
      </c>
      <c r="F74" s="19">
        <f t="shared" si="15"/>
        <v>19.739649459563484</v>
      </c>
      <c r="G74" s="5"/>
      <c r="H74" s="17">
        <f>Absterbeordnung!C68</f>
        <v>94291</v>
      </c>
      <c r="I74" s="18">
        <f t="shared" si="16"/>
        <v>0.30478226645907031</v>
      </c>
      <c r="J74" s="17">
        <f t="shared" si="17"/>
        <v>28738.2246866922</v>
      </c>
      <c r="K74" s="17">
        <f>SUM($J74:J$136)</f>
        <v>567282.48140547762</v>
      </c>
      <c r="L74" s="19">
        <f t="shared" si="18"/>
        <v>19.739649459563484</v>
      </c>
      <c r="N74" s="6">
        <v>60</v>
      </c>
      <c r="O74" s="6">
        <f t="shared" si="12"/>
        <v>60</v>
      </c>
      <c r="P74" s="20">
        <f t="shared" si="7"/>
        <v>94291</v>
      </c>
      <c r="Q74" s="20">
        <f t="shared" si="8"/>
        <v>94291</v>
      </c>
      <c r="R74" s="5">
        <f t="shared" si="9"/>
        <v>94291</v>
      </c>
      <c r="S74" s="5">
        <f t="shared" si="19"/>
        <v>2709755943.9328942</v>
      </c>
      <c r="T74" s="20">
        <f>SUM(S74:$S$127)</f>
        <v>44946812339.190872</v>
      </c>
      <c r="U74" s="6">
        <f t="shared" si="20"/>
        <v>16.587033396799502</v>
      </c>
    </row>
    <row r="75" spans="1:21">
      <c r="A75" s="21">
        <v>61</v>
      </c>
      <c r="B75" s="17">
        <f>Absterbeordnung!C69</f>
        <v>93796</v>
      </c>
      <c r="C75" s="18">
        <f t="shared" si="13"/>
        <v>0.29880614358732388</v>
      </c>
      <c r="D75" s="17">
        <f t="shared" si="14"/>
        <v>28026.821043916632</v>
      </c>
      <c r="E75" s="17">
        <f>SUM(D75:$D$136)</f>
        <v>538544.2567187855</v>
      </c>
      <c r="F75" s="19">
        <f t="shared" si="15"/>
        <v>19.215317209001817</v>
      </c>
      <c r="G75" s="5"/>
      <c r="H75" s="17">
        <f>Absterbeordnung!C69</f>
        <v>93796</v>
      </c>
      <c r="I75" s="18">
        <f t="shared" si="16"/>
        <v>0.29880614358732388</v>
      </c>
      <c r="J75" s="17">
        <f t="shared" si="17"/>
        <v>28026.821043916632</v>
      </c>
      <c r="K75" s="17">
        <f>SUM($J75:J$136)</f>
        <v>538544.2567187855</v>
      </c>
      <c r="L75" s="19">
        <f t="shared" si="18"/>
        <v>19.215317209001817</v>
      </c>
      <c r="N75" s="6">
        <v>61</v>
      </c>
      <c r="O75" s="6">
        <f t="shared" si="12"/>
        <v>61</v>
      </c>
      <c r="P75" s="20">
        <f t="shared" si="7"/>
        <v>93796</v>
      </c>
      <c r="Q75" s="20">
        <f t="shared" si="8"/>
        <v>93796</v>
      </c>
      <c r="R75" s="5">
        <f t="shared" si="9"/>
        <v>93796</v>
      </c>
      <c r="S75" s="5">
        <f t="shared" si="19"/>
        <v>2628803706.6352043</v>
      </c>
      <c r="T75" s="20">
        <f>SUM(S75:$S$127)</f>
        <v>42237056395.25798</v>
      </c>
      <c r="U75" s="6">
        <f t="shared" si="20"/>
        <v>16.067025578459884</v>
      </c>
    </row>
    <row r="76" spans="1:21">
      <c r="A76" s="21">
        <v>62</v>
      </c>
      <c r="B76" s="17">
        <f>Absterbeordnung!C70</f>
        <v>93258</v>
      </c>
      <c r="C76" s="18">
        <f t="shared" si="13"/>
        <v>0.29294719959541554</v>
      </c>
      <c r="D76" s="17">
        <f t="shared" si="14"/>
        <v>27319.669939869262</v>
      </c>
      <c r="E76" s="17">
        <f>SUM(D76:$D$136)</f>
        <v>510517.43567486882</v>
      </c>
      <c r="F76" s="19">
        <f t="shared" si="15"/>
        <v>18.686808325229418</v>
      </c>
      <c r="G76" s="5"/>
      <c r="H76" s="17">
        <f>Absterbeordnung!C70</f>
        <v>93258</v>
      </c>
      <c r="I76" s="18">
        <f t="shared" si="16"/>
        <v>0.29294719959541554</v>
      </c>
      <c r="J76" s="17">
        <f t="shared" si="17"/>
        <v>27319.669939869262</v>
      </c>
      <c r="K76" s="17">
        <f>SUM($J76:J$136)</f>
        <v>510517.43567486882</v>
      </c>
      <c r="L76" s="19">
        <f t="shared" si="18"/>
        <v>18.686808325229418</v>
      </c>
      <c r="N76" s="6">
        <v>62</v>
      </c>
      <c r="O76" s="6">
        <f t="shared" si="12"/>
        <v>62</v>
      </c>
      <c r="P76" s="20">
        <f t="shared" si="7"/>
        <v>93258</v>
      </c>
      <c r="Q76" s="20">
        <f t="shared" si="8"/>
        <v>93258</v>
      </c>
      <c r="R76" s="5">
        <f t="shared" si="9"/>
        <v>93258</v>
      </c>
      <c r="S76" s="5">
        <f t="shared" si="19"/>
        <v>2547777779.2523279</v>
      </c>
      <c r="T76" s="20">
        <f>SUM(S76:$S$127)</f>
        <v>39608252688.622772</v>
      </c>
      <c r="U76" s="6">
        <f t="shared" si="20"/>
        <v>15.546195987409165</v>
      </c>
    </row>
    <row r="77" spans="1:21">
      <c r="A77" s="21">
        <v>63</v>
      </c>
      <c r="B77" s="17">
        <f>Absterbeordnung!C71</f>
        <v>92675</v>
      </c>
      <c r="C77" s="18">
        <f t="shared" si="13"/>
        <v>0.28720313685825061</v>
      </c>
      <c r="D77" s="17">
        <f t="shared" si="14"/>
        <v>26616.550708338375</v>
      </c>
      <c r="E77" s="17">
        <f>SUM(D77:$D$136)</f>
        <v>483197.76573499962</v>
      </c>
      <c r="F77" s="19">
        <f t="shared" si="15"/>
        <v>18.154033970435712</v>
      </c>
      <c r="G77" s="5"/>
      <c r="H77" s="17">
        <f>Absterbeordnung!C71</f>
        <v>92675</v>
      </c>
      <c r="I77" s="18">
        <f t="shared" si="16"/>
        <v>0.28720313685825061</v>
      </c>
      <c r="J77" s="17">
        <f t="shared" si="17"/>
        <v>26616.550708338375</v>
      </c>
      <c r="K77" s="17">
        <f>SUM($J77:J$136)</f>
        <v>483197.76573499962</v>
      </c>
      <c r="L77" s="19">
        <f t="shared" si="18"/>
        <v>18.154033970435712</v>
      </c>
      <c r="N77" s="6">
        <v>63</v>
      </c>
      <c r="O77" s="6">
        <f t="shared" si="12"/>
        <v>63</v>
      </c>
      <c r="P77" s="20">
        <f t="shared" si="7"/>
        <v>92675</v>
      </c>
      <c r="Q77" s="20">
        <f t="shared" si="8"/>
        <v>92675</v>
      </c>
      <c r="R77" s="5">
        <f t="shared" si="9"/>
        <v>92675</v>
      </c>
      <c r="S77" s="5">
        <f t="shared" si="19"/>
        <v>2466688836.8952589</v>
      </c>
      <c r="T77" s="20">
        <f>SUM(S77:$S$127)</f>
        <v>37060474909.370453</v>
      </c>
      <c r="U77" s="6">
        <f t="shared" si="20"/>
        <v>15.02438181705045</v>
      </c>
    </row>
    <row r="78" spans="1:21">
      <c r="A78" s="21">
        <v>64</v>
      </c>
      <c r="B78" s="17">
        <f>Absterbeordnung!C72</f>
        <v>92045</v>
      </c>
      <c r="C78" s="18">
        <f t="shared" si="13"/>
        <v>0.28157170280220639</v>
      </c>
      <c r="D78" s="17">
        <f t="shared" si="14"/>
        <v>25917.267384429088</v>
      </c>
      <c r="E78" s="17">
        <f>SUM(D78:$D$136)</f>
        <v>456581.21502666123</v>
      </c>
      <c r="F78" s="19">
        <f t="shared" si="15"/>
        <v>17.616873270403964</v>
      </c>
      <c r="G78" s="5"/>
      <c r="H78" s="17">
        <f>Absterbeordnung!C72</f>
        <v>92045</v>
      </c>
      <c r="I78" s="18">
        <f t="shared" si="16"/>
        <v>0.28157170280220639</v>
      </c>
      <c r="J78" s="17">
        <f t="shared" si="17"/>
        <v>25917.267384429088</v>
      </c>
      <c r="K78" s="17">
        <f>SUM($J78:J$136)</f>
        <v>456581.21502666123</v>
      </c>
      <c r="L78" s="19">
        <f t="shared" si="18"/>
        <v>17.616873270403964</v>
      </c>
      <c r="N78" s="6">
        <v>64</v>
      </c>
      <c r="O78" s="6">
        <f t="shared" ref="O78:O109" si="21">N78+$B$3</f>
        <v>64</v>
      </c>
      <c r="P78" s="20">
        <f t="shared" si="7"/>
        <v>92045</v>
      </c>
      <c r="Q78" s="20">
        <f t="shared" si="8"/>
        <v>92045</v>
      </c>
      <c r="R78" s="5">
        <f t="shared" si="9"/>
        <v>92045</v>
      </c>
      <c r="S78" s="5">
        <f t="shared" si="19"/>
        <v>2385554876.3997755</v>
      </c>
      <c r="T78" s="20">
        <f>SUM(S78:$S$127)</f>
        <v>34593786072.475182</v>
      </c>
      <c r="U78" s="6">
        <f t="shared" si="20"/>
        <v>14.501358327452659</v>
      </c>
    </row>
    <row r="79" spans="1:21">
      <c r="A79" s="21">
        <v>65</v>
      </c>
      <c r="B79" s="17">
        <f>Absterbeordnung!C73</f>
        <v>91364</v>
      </c>
      <c r="C79" s="18">
        <f t="shared" ref="C79:C110" si="22">1/(((1+($B$5/100))^A79))</f>
        <v>0.27605068902177099</v>
      </c>
      <c r="D79" s="17">
        <f t="shared" ref="D79:D110" si="23">B79*C79</f>
        <v>25221.095151785084</v>
      </c>
      <c r="E79" s="17">
        <f>SUM(D79:$D$136)</f>
        <v>430663.94764223212</v>
      </c>
      <c r="F79" s="19">
        <f t="shared" ref="F79:F110" si="24">E79/D79</f>
        <v>17.075545096294157</v>
      </c>
      <c r="G79" s="5"/>
      <c r="H79" s="17">
        <f>Absterbeordnung!C73</f>
        <v>91364</v>
      </c>
      <c r="I79" s="18">
        <f t="shared" ref="I79:I110" si="25">1/(((1+($B$5/100))^A79))</f>
        <v>0.27605068902177099</v>
      </c>
      <c r="J79" s="17">
        <f t="shared" ref="J79:J110" si="26">H79*I79</f>
        <v>25221.095151785084</v>
      </c>
      <c r="K79" s="17">
        <f>SUM($J79:J$136)</f>
        <v>430663.94764223212</v>
      </c>
      <c r="L79" s="19">
        <f t="shared" ref="L79:L110" si="27">K79/J79</f>
        <v>17.075545096294157</v>
      </c>
      <c r="N79" s="6">
        <v>65</v>
      </c>
      <c r="O79" s="6">
        <f t="shared" si="21"/>
        <v>65</v>
      </c>
      <c r="P79" s="20">
        <f t="shared" ref="P79:P127" si="28">B79</f>
        <v>91364</v>
      </c>
      <c r="Q79" s="20">
        <f t="shared" ref="Q79:Q127" si="29">B79</f>
        <v>91364</v>
      </c>
      <c r="R79" s="5">
        <f t="shared" ref="R79:R136" si="30">LOOKUP(N79,$O$14:$O$136,$Q$14:$Q$136)</f>
        <v>91364</v>
      </c>
      <c r="S79" s="5">
        <f t="shared" ref="S79:S110" si="31">P79*R79*I79</f>
        <v>2304300137.4476924</v>
      </c>
      <c r="T79" s="20">
        <f>SUM(S79:$S$136)</f>
        <v>32208231196.075386</v>
      </c>
      <c r="U79" s="6">
        <f t="shared" ref="U79:U110" si="32">T79/S79</f>
        <v>13.977446198371592</v>
      </c>
    </row>
    <row r="80" spans="1:21">
      <c r="A80" s="21">
        <v>66</v>
      </c>
      <c r="B80" s="17">
        <f>Absterbeordnung!C74</f>
        <v>90634</v>
      </c>
      <c r="C80" s="18">
        <f t="shared" si="22"/>
        <v>0.27063793041350098</v>
      </c>
      <c r="D80" s="17">
        <f t="shared" si="23"/>
        <v>24528.998185097247</v>
      </c>
      <c r="E80" s="17">
        <f>SUM(D80:$D$136)</f>
        <v>405442.85249044705</v>
      </c>
      <c r="F80" s="19">
        <f t="shared" si="24"/>
        <v>16.529123995645957</v>
      </c>
      <c r="G80" s="5"/>
      <c r="H80" s="17">
        <f>Absterbeordnung!C74</f>
        <v>90634</v>
      </c>
      <c r="I80" s="18">
        <f t="shared" si="25"/>
        <v>0.27063793041350098</v>
      </c>
      <c r="J80" s="17">
        <f t="shared" si="26"/>
        <v>24528.998185097247</v>
      </c>
      <c r="K80" s="17">
        <f>SUM($J80:J$136)</f>
        <v>405442.85249044705</v>
      </c>
      <c r="L80" s="19">
        <f t="shared" si="27"/>
        <v>16.529123995645957</v>
      </c>
      <c r="N80" s="6">
        <v>66</v>
      </c>
      <c r="O80" s="6">
        <f t="shared" si="21"/>
        <v>66</v>
      </c>
      <c r="P80" s="20">
        <f t="shared" si="28"/>
        <v>90634</v>
      </c>
      <c r="Q80" s="20">
        <f t="shared" si="29"/>
        <v>90634</v>
      </c>
      <c r="R80" s="5">
        <f t="shared" si="30"/>
        <v>90634</v>
      </c>
      <c r="S80" s="5">
        <f t="shared" si="31"/>
        <v>2223161221.5081038</v>
      </c>
      <c r="T80" s="20">
        <f>SUM(S80:$S$136)</f>
        <v>29903931058.627693</v>
      </c>
      <c r="U80" s="6">
        <f t="shared" si="32"/>
        <v>13.451085224643339</v>
      </c>
    </row>
    <row r="81" spans="1:21">
      <c r="A81" s="21">
        <v>67</v>
      </c>
      <c r="B81" s="17">
        <f>Absterbeordnung!C75</f>
        <v>89854</v>
      </c>
      <c r="C81" s="18">
        <f t="shared" si="22"/>
        <v>0.26533130432696173</v>
      </c>
      <c r="D81" s="17">
        <f t="shared" si="23"/>
        <v>23841.07901899482</v>
      </c>
      <c r="E81" s="17">
        <f>SUM(D81:$D$136)</f>
        <v>380913.85430534987</v>
      </c>
      <c r="F81" s="19">
        <f t="shared" si="24"/>
        <v>15.977206988067348</v>
      </c>
      <c r="G81" s="5"/>
      <c r="H81" s="17">
        <f>Absterbeordnung!C75</f>
        <v>89854</v>
      </c>
      <c r="I81" s="18">
        <f t="shared" si="25"/>
        <v>0.26533130432696173</v>
      </c>
      <c r="J81" s="17">
        <f t="shared" si="26"/>
        <v>23841.07901899482</v>
      </c>
      <c r="K81" s="17">
        <f>SUM($J81:J$136)</f>
        <v>380913.85430534987</v>
      </c>
      <c r="L81" s="19">
        <f t="shared" si="27"/>
        <v>15.977206988067348</v>
      </c>
      <c r="N81" s="6">
        <v>67</v>
      </c>
      <c r="O81" s="6">
        <f t="shared" si="21"/>
        <v>67</v>
      </c>
      <c r="P81" s="20">
        <f t="shared" si="28"/>
        <v>89854</v>
      </c>
      <c r="Q81" s="20">
        <f t="shared" si="29"/>
        <v>89854</v>
      </c>
      <c r="R81" s="5">
        <f t="shared" si="30"/>
        <v>89854</v>
      </c>
      <c r="S81" s="5">
        <f t="shared" si="31"/>
        <v>2142216314.1727605</v>
      </c>
      <c r="T81" s="20">
        <f>SUM(S81:$S$136)</f>
        <v>27680769837.119583</v>
      </c>
      <c r="U81" s="6">
        <f t="shared" si="32"/>
        <v>12.921556825977587</v>
      </c>
    </row>
    <row r="82" spans="1:21">
      <c r="A82" s="21">
        <v>68</v>
      </c>
      <c r="B82" s="17">
        <f>Absterbeordnung!C76</f>
        <v>89025</v>
      </c>
      <c r="C82" s="18">
        <f t="shared" si="22"/>
        <v>0.26012872973231543</v>
      </c>
      <c r="D82" s="17">
        <f t="shared" si="23"/>
        <v>23157.960164419383</v>
      </c>
      <c r="E82" s="17">
        <f>SUM(D82:$D$136)</f>
        <v>357072.775286355</v>
      </c>
      <c r="F82" s="19">
        <f t="shared" si="24"/>
        <v>15.419008097050483</v>
      </c>
      <c r="G82" s="5"/>
      <c r="H82" s="17">
        <f>Absterbeordnung!C76</f>
        <v>89025</v>
      </c>
      <c r="I82" s="18">
        <f t="shared" si="25"/>
        <v>0.26012872973231543</v>
      </c>
      <c r="J82" s="17">
        <f t="shared" si="26"/>
        <v>23157.960164419383</v>
      </c>
      <c r="K82" s="17">
        <f>SUM($J82:J$136)</f>
        <v>357072.775286355</v>
      </c>
      <c r="L82" s="19">
        <f t="shared" si="27"/>
        <v>15.419008097050483</v>
      </c>
      <c r="N82" s="6">
        <v>68</v>
      </c>
      <c r="O82" s="6">
        <f t="shared" si="21"/>
        <v>68</v>
      </c>
      <c r="P82" s="20">
        <f t="shared" si="28"/>
        <v>89025</v>
      </c>
      <c r="Q82" s="20">
        <f t="shared" si="29"/>
        <v>89025</v>
      </c>
      <c r="R82" s="5">
        <f t="shared" si="30"/>
        <v>89025</v>
      </c>
      <c r="S82" s="5">
        <f t="shared" si="31"/>
        <v>2061637403.6374354</v>
      </c>
      <c r="T82" s="20">
        <f>SUM(S82:$S$136)</f>
        <v>25538553522.946831</v>
      </c>
      <c r="U82" s="6">
        <f t="shared" si="32"/>
        <v>12.387509790949691</v>
      </c>
    </row>
    <row r="83" spans="1:21">
      <c r="A83" s="21">
        <v>69</v>
      </c>
      <c r="B83" s="17">
        <f>Absterbeordnung!C77</f>
        <v>88142</v>
      </c>
      <c r="C83" s="18">
        <f t="shared" si="22"/>
        <v>0.25502816640423082</v>
      </c>
      <c r="D83" s="17">
        <f t="shared" si="23"/>
        <v>22478.692643201714</v>
      </c>
      <c r="E83" s="17">
        <f>SUM(D83:$D$136)</f>
        <v>333914.81512193568</v>
      </c>
      <c r="F83" s="19">
        <f t="shared" si="24"/>
        <v>14.854725780634862</v>
      </c>
      <c r="G83" s="5"/>
      <c r="H83" s="17">
        <f>Absterbeordnung!C77</f>
        <v>88142</v>
      </c>
      <c r="I83" s="18">
        <f t="shared" si="25"/>
        <v>0.25502816640423082</v>
      </c>
      <c r="J83" s="17">
        <f t="shared" si="26"/>
        <v>22478.692643201714</v>
      </c>
      <c r="K83" s="17">
        <f>SUM($J83:J$136)</f>
        <v>333914.81512193568</v>
      </c>
      <c r="L83" s="19">
        <f t="shared" si="27"/>
        <v>14.854725780634862</v>
      </c>
      <c r="N83" s="6">
        <v>69</v>
      </c>
      <c r="O83" s="6">
        <f t="shared" si="21"/>
        <v>69</v>
      </c>
      <c r="P83" s="20">
        <f t="shared" si="28"/>
        <v>88142</v>
      </c>
      <c r="Q83" s="20">
        <f t="shared" si="29"/>
        <v>88142</v>
      </c>
      <c r="R83" s="5">
        <f t="shared" si="30"/>
        <v>88142</v>
      </c>
      <c r="S83" s="5">
        <f t="shared" si="31"/>
        <v>1981316926.9570854</v>
      </c>
      <c r="T83" s="20">
        <f>SUM(S83:$S$136)</f>
        <v>23476916119.309395</v>
      </c>
      <c r="U83" s="6">
        <f t="shared" si="32"/>
        <v>11.849147301923745</v>
      </c>
    </row>
    <row r="84" spans="1:21">
      <c r="A84" s="21">
        <v>70</v>
      </c>
      <c r="B84" s="17">
        <f>Absterbeordnung!C78</f>
        <v>87199</v>
      </c>
      <c r="C84" s="18">
        <f t="shared" si="22"/>
        <v>0.25002761412179492</v>
      </c>
      <c r="D84" s="17">
        <f t="shared" si="23"/>
        <v>21802.157923806393</v>
      </c>
      <c r="E84" s="17">
        <f>SUM(D84:$D$136)</f>
        <v>311436.12247873395</v>
      </c>
      <c r="F84" s="19">
        <f t="shared" si="24"/>
        <v>14.284646665120613</v>
      </c>
      <c r="G84" s="5"/>
      <c r="H84" s="17">
        <f>Absterbeordnung!C78</f>
        <v>87199</v>
      </c>
      <c r="I84" s="18">
        <f t="shared" si="25"/>
        <v>0.25002761412179492</v>
      </c>
      <c r="J84" s="17">
        <f t="shared" si="26"/>
        <v>21802.157923806393</v>
      </c>
      <c r="K84" s="17">
        <f>SUM($J84:J$136)</f>
        <v>311436.12247873395</v>
      </c>
      <c r="L84" s="19">
        <f t="shared" si="27"/>
        <v>14.284646665120613</v>
      </c>
      <c r="N84" s="6">
        <v>70</v>
      </c>
      <c r="O84" s="6">
        <f t="shared" si="21"/>
        <v>70</v>
      </c>
      <c r="P84" s="20">
        <f t="shared" si="28"/>
        <v>87199</v>
      </c>
      <c r="Q84" s="20">
        <f t="shared" si="29"/>
        <v>87199</v>
      </c>
      <c r="R84" s="5">
        <f t="shared" si="30"/>
        <v>87199</v>
      </c>
      <c r="S84" s="5">
        <f t="shared" si="31"/>
        <v>1901126368.7979939</v>
      </c>
      <c r="T84" s="20">
        <f>SUM(S84:$S$136)</f>
        <v>21495599192.35231</v>
      </c>
      <c r="U84" s="6">
        <f t="shared" si="32"/>
        <v>11.306770315296356</v>
      </c>
    </row>
    <row r="85" spans="1:21">
      <c r="A85" s="21">
        <v>71</v>
      </c>
      <c r="B85" s="17">
        <f>Absterbeordnung!C79</f>
        <v>86185</v>
      </c>
      <c r="C85" s="18">
        <f t="shared" si="22"/>
        <v>0.24512511188411268</v>
      </c>
      <c r="D85" s="17">
        <f t="shared" si="23"/>
        <v>21126.10776773225</v>
      </c>
      <c r="E85" s="17">
        <f>SUM(D85:$D$136)</f>
        <v>289633.96455492754</v>
      </c>
      <c r="F85" s="19">
        <f t="shared" si="24"/>
        <v>13.70976460686766</v>
      </c>
      <c r="G85" s="5"/>
      <c r="H85" s="17">
        <f>Absterbeordnung!C79</f>
        <v>86185</v>
      </c>
      <c r="I85" s="18">
        <f t="shared" si="25"/>
        <v>0.24512511188411268</v>
      </c>
      <c r="J85" s="17">
        <f t="shared" si="26"/>
        <v>21126.10776773225</v>
      </c>
      <c r="K85" s="17">
        <f>SUM($J85:J$136)</f>
        <v>289633.96455492754</v>
      </c>
      <c r="L85" s="19">
        <f t="shared" si="27"/>
        <v>13.70976460686766</v>
      </c>
      <c r="N85" s="6">
        <v>71</v>
      </c>
      <c r="O85" s="6">
        <f t="shared" si="21"/>
        <v>71</v>
      </c>
      <c r="P85" s="20">
        <f t="shared" si="28"/>
        <v>86185</v>
      </c>
      <c r="Q85" s="20">
        <f t="shared" si="29"/>
        <v>86185</v>
      </c>
      <c r="R85" s="5">
        <f t="shared" si="30"/>
        <v>86185</v>
      </c>
      <c r="S85" s="5">
        <f t="shared" si="31"/>
        <v>1820753597.9620042</v>
      </c>
      <c r="T85" s="20">
        <f>SUM(S85:$S$136)</f>
        <v>19594472823.554314</v>
      </c>
      <c r="U85" s="6">
        <f t="shared" si="32"/>
        <v>10.761737802131321</v>
      </c>
    </row>
    <row r="86" spans="1:21">
      <c r="A86" s="21">
        <v>72</v>
      </c>
      <c r="B86" s="17">
        <f>Absterbeordnung!C80</f>
        <v>85083</v>
      </c>
      <c r="C86" s="18">
        <f t="shared" si="22"/>
        <v>0.24031873714128693</v>
      </c>
      <c r="D86" s="17">
        <f t="shared" si="23"/>
        <v>20447.039112192117</v>
      </c>
      <c r="E86" s="17">
        <f>SUM(D86:$D$136)</f>
        <v>268507.85678719531</v>
      </c>
      <c r="F86" s="19">
        <f t="shared" si="24"/>
        <v>13.131869867020992</v>
      </c>
      <c r="G86" s="5"/>
      <c r="H86" s="17">
        <f>Absterbeordnung!C80</f>
        <v>85083</v>
      </c>
      <c r="I86" s="18">
        <f t="shared" si="25"/>
        <v>0.24031873714128693</v>
      </c>
      <c r="J86" s="17">
        <f t="shared" si="26"/>
        <v>20447.039112192117</v>
      </c>
      <c r="K86" s="17">
        <f>SUM($J86:J$136)</f>
        <v>268507.85678719531</v>
      </c>
      <c r="L86" s="19">
        <f t="shared" si="27"/>
        <v>13.131869867020992</v>
      </c>
      <c r="N86" s="6">
        <v>72</v>
      </c>
      <c r="O86" s="6">
        <f t="shared" si="21"/>
        <v>72</v>
      </c>
      <c r="P86" s="20">
        <f t="shared" si="28"/>
        <v>85083</v>
      </c>
      <c r="Q86" s="20">
        <f t="shared" si="29"/>
        <v>85083</v>
      </c>
      <c r="R86" s="5">
        <f t="shared" si="30"/>
        <v>85083</v>
      </c>
      <c r="S86" s="5">
        <f t="shared" si="31"/>
        <v>1739695428.7826419</v>
      </c>
      <c r="T86" s="20">
        <f>SUM(S86:$S$136)</f>
        <v>17773719225.592312</v>
      </c>
      <c r="U86" s="6">
        <f t="shared" si="32"/>
        <v>10.216569481952099</v>
      </c>
    </row>
    <row r="87" spans="1:21">
      <c r="A87" s="21">
        <v>73</v>
      </c>
      <c r="B87" s="17">
        <f>Absterbeordnung!C81</f>
        <v>83873</v>
      </c>
      <c r="C87" s="18">
        <f t="shared" si="22"/>
        <v>0.2356066050404774</v>
      </c>
      <c r="D87" s="17">
        <f t="shared" si="23"/>
        <v>19761.03278455996</v>
      </c>
      <c r="E87" s="17">
        <f>SUM(D87:$D$136)</f>
        <v>248060.8176750032</v>
      </c>
      <c r="F87" s="19">
        <f t="shared" si="24"/>
        <v>12.553029003060127</v>
      </c>
      <c r="G87" s="5"/>
      <c r="H87" s="17">
        <f>Absterbeordnung!C81</f>
        <v>83873</v>
      </c>
      <c r="I87" s="18">
        <f t="shared" si="25"/>
        <v>0.2356066050404774</v>
      </c>
      <c r="J87" s="17">
        <f t="shared" si="26"/>
        <v>19761.03278455996</v>
      </c>
      <c r="K87" s="17">
        <f>SUM($J87:J$136)</f>
        <v>248060.8176750032</v>
      </c>
      <c r="L87" s="19">
        <f t="shared" si="27"/>
        <v>12.553029003060127</v>
      </c>
      <c r="N87" s="6">
        <v>73</v>
      </c>
      <c r="O87" s="6">
        <f t="shared" si="21"/>
        <v>73</v>
      </c>
      <c r="P87" s="20">
        <f t="shared" si="28"/>
        <v>83873</v>
      </c>
      <c r="Q87" s="20">
        <f t="shared" si="29"/>
        <v>83873</v>
      </c>
      <c r="R87" s="5">
        <f t="shared" si="30"/>
        <v>83873</v>
      </c>
      <c r="S87" s="5">
        <f t="shared" si="31"/>
        <v>1657417102.7393975</v>
      </c>
      <c r="T87" s="20">
        <f>SUM(S87:$S$136)</f>
        <v>16034023796.809668</v>
      </c>
      <c r="U87" s="6">
        <f t="shared" si="32"/>
        <v>9.6741030186719161</v>
      </c>
    </row>
    <row r="88" spans="1:21">
      <c r="A88" s="21">
        <v>74</v>
      </c>
      <c r="B88" s="17">
        <f>Absterbeordnung!C82</f>
        <v>82531</v>
      </c>
      <c r="C88" s="18">
        <f t="shared" si="22"/>
        <v>0.23098686768674251</v>
      </c>
      <c r="D88" s="17">
        <f t="shared" si="23"/>
        <v>19063.577177054547</v>
      </c>
      <c r="E88" s="17">
        <f>SUM(D88:$D$136)</f>
        <v>228299.7848904432</v>
      </c>
      <c r="F88" s="19">
        <f t="shared" si="24"/>
        <v>11.975705439230534</v>
      </c>
      <c r="G88" s="5"/>
      <c r="H88" s="17">
        <f>Absterbeordnung!C82</f>
        <v>82531</v>
      </c>
      <c r="I88" s="18">
        <f t="shared" si="25"/>
        <v>0.23098686768674251</v>
      </c>
      <c r="J88" s="17">
        <f t="shared" si="26"/>
        <v>19063.577177054547</v>
      </c>
      <c r="K88" s="17">
        <f>SUM($J88:J$136)</f>
        <v>228299.7848904432</v>
      </c>
      <c r="L88" s="19">
        <f t="shared" si="27"/>
        <v>11.975705439230534</v>
      </c>
      <c r="N88" s="6">
        <v>74</v>
      </c>
      <c r="O88" s="6">
        <f t="shared" si="21"/>
        <v>74</v>
      </c>
      <c r="P88" s="20">
        <f t="shared" si="28"/>
        <v>82531</v>
      </c>
      <c r="Q88" s="20">
        <f t="shared" si="29"/>
        <v>82531</v>
      </c>
      <c r="R88" s="5">
        <f t="shared" si="30"/>
        <v>82531</v>
      </c>
      <c r="S88" s="5">
        <f t="shared" si="31"/>
        <v>1573336087.9994888</v>
      </c>
      <c r="T88" s="20">
        <f>SUM(S88:$S$136)</f>
        <v>14376606694.070269</v>
      </c>
      <c r="U88" s="6">
        <f t="shared" si="32"/>
        <v>9.1376577475892358</v>
      </c>
    </row>
    <row r="89" spans="1:21">
      <c r="A89" s="21">
        <v>75</v>
      </c>
      <c r="B89" s="17">
        <f>Absterbeordnung!C83</f>
        <v>81031</v>
      </c>
      <c r="C89" s="18">
        <f t="shared" si="22"/>
        <v>0.22645771341837509</v>
      </c>
      <c r="D89" s="17">
        <f t="shared" si="23"/>
        <v>18350.094976004351</v>
      </c>
      <c r="E89" s="17">
        <f>SUM(D89:$D$136)</f>
        <v>209236.20771338866</v>
      </c>
      <c r="F89" s="19">
        <f t="shared" si="24"/>
        <v>11.402459114625731</v>
      </c>
      <c r="G89" s="5"/>
      <c r="H89" s="17">
        <f>Absterbeordnung!C83</f>
        <v>81031</v>
      </c>
      <c r="I89" s="18">
        <f t="shared" si="25"/>
        <v>0.22645771341837509</v>
      </c>
      <c r="J89" s="17">
        <f t="shared" si="26"/>
        <v>18350.094976004351</v>
      </c>
      <c r="K89" s="17">
        <f>SUM($J89:J$136)</f>
        <v>209236.20771338866</v>
      </c>
      <c r="L89" s="19">
        <f t="shared" si="27"/>
        <v>11.402459114625731</v>
      </c>
      <c r="N89" s="6">
        <v>75</v>
      </c>
      <c r="O89" s="6">
        <f t="shared" si="21"/>
        <v>75</v>
      </c>
      <c r="P89" s="20">
        <f t="shared" si="28"/>
        <v>81031</v>
      </c>
      <c r="Q89" s="20">
        <f t="shared" si="29"/>
        <v>81031</v>
      </c>
      <c r="R89" s="5">
        <f t="shared" si="30"/>
        <v>81031</v>
      </c>
      <c r="S89" s="5">
        <f t="shared" si="31"/>
        <v>1486926546.0006087</v>
      </c>
      <c r="T89" s="20">
        <f>SUM(S89:$S$136)</f>
        <v>12803270606.07078</v>
      </c>
      <c r="U89" s="6">
        <f t="shared" si="32"/>
        <v>8.6105602462393183</v>
      </c>
    </row>
    <row r="90" spans="1:21">
      <c r="A90" s="21">
        <v>76</v>
      </c>
      <c r="B90" s="17">
        <f>Absterbeordnung!C84</f>
        <v>79349</v>
      </c>
      <c r="C90" s="18">
        <f t="shared" si="22"/>
        <v>0.22201736609644609</v>
      </c>
      <c r="D90" s="17">
        <f t="shared" si="23"/>
        <v>17616.8559823869</v>
      </c>
      <c r="E90" s="17">
        <f>SUM(D90:$D$136)</f>
        <v>190886.11273738433</v>
      </c>
      <c r="F90" s="19">
        <f t="shared" si="24"/>
        <v>10.835424489377091</v>
      </c>
      <c r="G90" s="5"/>
      <c r="H90" s="17">
        <f>Absterbeordnung!C84</f>
        <v>79349</v>
      </c>
      <c r="I90" s="18">
        <f t="shared" si="25"/>
        <v>0.22201736609644609</v>
      </c>
      <c r="J90" s="17">
        <f t="shared" si="26"/>
        <v>17616.8559823869</v>
      </c>
      <c r="K90" s="17">
        <f>SUM($J90:J$136)</f>
        <v>190886.11273738433</v>
      </c>
      <c r="L90" s="19">
        <f t="shared" si="27"/>
        <v>10.835424489377091</v>
      </c>
      <c r="N90" s="6">
        <v>76</v>
      </c>
      <c r="O90" s="6">
        <f t="shared" si="21"/>
        <v>76</v>
      </c>
      <c r="P90" s="20">
        <f t="shared" si="28"/>
        <v>79349</v>
      </c>
      <c r="Q90" s="20">
        <f t="shared" si="29"/>
        <v>79349</v>
      </c>
      <c r="R90" s="5">
        <f t="shared" si="30"/>
        <v>79349</v>
      </c>
      <c r="S90" s="5">
        <f t="shared" si="31"/>
        <v>1397879905.3464181</v>
      </c>
      <c r="T90" s="20">
        <f>SUM(S90:$S$136)</f>
        <v>11316344060.070171</v>
      </c>
      <c r="U90" s="6">
        <f t="shared" si="32"/>
        <v>8.095362138613611</v>
      </c>
    </row>
    <row r="91" spans="1:21">
      <c r="A91" s="21">
        <v>77</v>
      </c>
      <c r="B91" s="17">
        <f>Absterbeordnung!C85</f>
        <v>77460</v>
      </c>
      <c r="C91" s="18">
        <f t="shared" si="22"/>
        <v>0.2176640844082805</v>
      </c>
      <c r="D91" s="17">
        <f t="shared" si="23"/>
        <v>16860.259978265407</v>
      </c>
      <c r="E91" s="17">
        <f>SUM(D91:$D$136)</f>
        <v>173269.25675499742</v>
      </c>
      <c r="F91" s="19">
        <f t="shared" si="24"/>
        <v>10.276784401803955</v>
      </c>
      <c r="G91" s="5"/>
      <c r="H91" s="17">
        <f>Absterbeordnung!C85</f>
        <v>77460</v>
      </c>
      <c r="I91" s="18">
        <f t="shared" si="25"/>
        <v>0.2176640844082805</v>
      </c>
      <c r="J91" s="17">
        <f t="shared" si="26"/>
        <v>16860.259978265407</v>
      </c>
      <c r="K91" s="17">
        <f>SUM($J91:J$136)</f>
        <v>173269.25675499742</v>
      </c>
      <c r="L91" s="19">
        <f t="shared" si="27"/>
        <v>10.276784401803955</v>
      </c>
      <c r="N91" s="6">
        <v>77</v>
      </c>
      <c r="O91" s="6">
        <f t="shared" si="21"/>
        <v>77</v>
      </c>
      <c r="P91" s="20">
        <f t="shared" si="28"/>
        <v>77460</v>
      </c>
      <c r="Q91" s="20">
        <f t="shared" si="29"/>
        <v>77460</v>
      </c>
      <c r="R91" s="5">
        <f t="shared" si="30"/>
        <v>77460</v>
      </c>
      <c r="S91" s="5">
        <f t="shared" si="31"/>
        <v>1305995737.9164386</v>
      </c>
      <c r="T91" s="20">
        <f>SUM(S91:$S$136)</f>
        <v>9918464154.723753</v>
      </c>
      <c r="U91" s="6">
        <f t="shared" si="32"/>
        <v>7.5945608907939368</v>
      </c>
    </row>
    <row r="92" spans="1:21">
      <c r="A92" s="21">
        <v>78</v>
      </c>
      <c r="B92" s="17">
        <f>Absterbeordnung!C86</f>
        <v>75343</v>
      </c>
      <c r="C92" s="18">
        <f t="shared" si="22"/>
        <v>0.21339616118458871</v>
      </c>
      <c r="D92" s="17">
        <f t="shared" si="23"/>
        <v>16077.906972130468</v>
      </c>
      <c r="E92" s="17">
        <f>SUM(D92:$D$136)</f>
        <v>156408.99677673203</v>
      </c>
      <c r="F92" s="19">
        <f t="shared" si="24"/>
        <v>9.7281939152809045</v>
      </c>
      <c r="G92" s="5"/>
      <c r="H92" s="17">
        <f>Absterbeordnung!C86</f>
        <v>75343</v>
      </c>
      <c r="I92" s="18">
        <f t="shared" si="25"/>
        <v>0.21339616118458871</v>
      </c>
      <c r="J92" s="17">
        <f t="shared" si="26"/>
        <v>16077.906972130468</v>
      </c>
      <c r="K92" s="17">
        <f>SUM($J92:J$136)</f>
        <v>156408.99677673203</v>
      </c>
      <c r="L92" s="19">
        <f t="shared" si="27"/>
        <v>9.7281939152809045</v>
      </c>
      <c r="N92" s="6">
        <v>78</v>
      </c>
      <c r="O92" s="6">
        <f t="shared" si="21"/>
        <v>78</v>
      </c>
      <c r="P92" s="20">
        <f t="shared" si="28"/>
        <v>75343</v>
      </c>
      <c r="Q92" s="20">
        <f t="shared" si="29"/>
        <v>75343</v>
      </c>
      <c r="R92" s="5">
        <f t="shared" si="30"/>
        <v>75343</v>
      </c>
      <c r="S92" s="5">
        <f t="shared" si="31"/>
        <v>1211357745.0012257</v>
      </c>
      <c r="T92" s="20">
        <f>SUM(S92:$S$136)</f>
        <v>8612468416.8073158</v>
      </c>
      <c r="U92" s="6">
        <f t="shared" si="32"/>
        <v>7.1097646028577639</v>
      </c>
    </row>
    <row r="93" spans="1:21">
      <c r="A93" s="21">
        <v>79</v>
      </c>
      <c r="B93" s="17">
        <f>Absterbeordnung!C87</f>
        <v>72980</v>
      </c>
      <c r="C93" s="18">
        <f t="shared" si="22"/>
        <v>0.20921192272998898</v>
      </c>
      <c r="D93" s="17">
        <f t="shared" si="23"/>
        <v>15268.286120834597</v>
      </c>
      <c r="E93" s="17">
        <f>SUM(D93:$D$136)</f>
        <v>140331.08980460154</v>
      </c>
      <c r="F93" s="19">
        <f t="shared" si="24"/>
        <v>9.1910178191585228</v>
      </c>
      <c r="G93" s="5"/>
      <c r="H93" s="17">
        <f>Absterbeordnung!C87</f>
        <v>72980</v>
      </c>
      <c r="I93" s="18">
        <f t="shared" si="25"/>
        <v>0.20921192272998898</v>
      </c>
      <c r="J93" s="17">
        <f t="shared" si="26"/>
        <v>15268.286120834597</v>
      </c>
      <c r="K93" s="17">
        <f>SUM($J93:J$136)</f>
        <v>140331.08980460154</v>
      </c>
      <c r="L93" s="19">
        <f t="shared" si="27"/>
        <v>9.1910178191585228</v>
      </c>
      <c r="N93" s="6">
        <v>79</v>
      </c>
      <c r="O93" s="6">
        <f t="shared" si="21"/>
        <v>79</v>
      </c>
      <c r="P93" s="20">
        <f t="shared" si="28"/>
        <v>72980</v>
      </c>
      <c r="Q93" s="20">
        <f t="shared" si="29"/>
        <v>72980</v>
      </c>
      <c r="R93" s="5">
        <f t="shared" si="30"/>
        <v>72980</v>
      </c>
      <c r="S93" s="5">
        <f t="shared" si="31"/>
        <v>1114279521.0985088</v>
      </c>
      <c r="T93" s="20">
        <f>SUM(S93:$S$136)</f>
        <v>7401110671.8060913</v>
      </c>
      <c r="U93" s="6">
        <f t="shared" si="32"/>
        <v>6.6420593142640998</v>
      </c>
    </row>
    <row r="94" spans="1:21">
      <c r="A94" s="21">
        <v>80</v>
      </c>
      <c r="B94" s="17">
        <f>Absterbeordnung!C88</f>
        <v>70356</v>
      </c>
      <c r="C94" s="18">
        <f t="shared" si="22"/>
        <v>0.20510972816665585</v>
      </c>
      <c r="D94" s="17">
        <f t="shared" si="23"/>
        <v>14430.700034893238</v>
      </c>
      <c r="E94" s="17">
        <f>SUM(D94:$D$136)</f>
        <v>125062.80368376698</v>
      </c>
      <c r="F94" s="19">
        <f t="shared" si="24"/>
        <v>8.666440531739056</v>
      </c>
      <c r="G94" s="5"/>
      <c r="H94" s="17">
        <f>Absterbeordnung!C88</f>
        <v>70356</v>
      </c>
      <c r="I94" s="18">
        <f t="shared" si="25"/>
        <v>0.20510972816665585</v>
      </c>
      <c r="J94" s="17">
        <f t="shared" si="26"/>
        <v>14430.700034893238</v>
      </c>
      <c r="K94" s="17">
        <f>SUM($J94:J$136)</f>
        <v>125062.80368376698</v>
      </c>
      <c r="L94" s="19">
        <f t="shared" si="27"/>
        <v>8.666440531739056</v>
      </c>
      <c r="N94" s="6">
        <v>80</v>
      </c>
      <c r="O94" s="6">
        <f t="shared" si="21"/>
        <v>80</v>
      </c>
      <c r="P94" s="20">
        <f t="shared" si="28"/>
        <v>70356</v>
      </c>
      <c r="Q94" s="20">
        <f t="shared" si="29"/>
        <v>70356</v>
      </c>
      <c r="R94" s="5">
        <f t="shared" si="30"/>
        <v>70356</v>
      </c>
      <c r="S94" s="5">
        <f t="shared" si="31"/>
        <v>1015286331.6549487</v>
      </c>
      <c r="T94" s="20">
        <f>SUM(S94:$S$136)</f>
        <v>6286831150.7075815</v>
      </c>
      <c r="U94" s="6">
        <f t="shared" si="32"/>
        <v>6.1921755023135674</v>
      </c>
    </row>
    <row r="95" spans="1:21">
      <c r="A95" s="21">
        <v>81</v>
      </c>
      <c r="B95" s="17">
        <f>Absterbeordnung!C89</f>
        <v>67458</v>
      </c>
      <c r="C95" s="18">
        <f t="shared" si="22"/>
        <v>0.20108796879083907</v>
      </c>
      <c r="D95" s="17">
        <f t="shared" si="23"/>
        <v>13564.992198692422</v>
      </c>
      <c r="E95" s="17">
        <f>SUM(D95:$D$136)</f>
        <v>110632.10364887374</v>
      </c>
      <c r="F95" s="19">
        <f t="shared" si="24"/>
        <v>8.1557071340990497</v>
      </c>
      <c r="G95" s="5"/>
      <c r="H95" s="17">
        <f>Absterbeordnung!C89</f>
        <v>67458</v>
      </c>
      <c r="I95" s="18">
        <f t="shared" si="25"/>
        <v>0.20108796879083907</v>
      </c>
      <c r="J95" s="17">
        <f t="shared" si="26"/>
        <v>13564.992198692422</v>
      </c>
      <c r="K95" s="17">
        <f>SUM($J95:J$136)</f>
        <v>110632.10364887374</v>
      </c>
      <c r="L95" s="19">
        <f t="shared" si="27"/>
        <v>8.1557071340990497</v>
      </c>
      <c r="N95" s="6">
        <v>81</v>
      </c>
      <c r="O95" s="6">
        <f t="shared" si="21"/>
        <v>81</v>
      </c>
      <c r="P95" s="20">
        <f t="shared" si="28"/>
        <v>67458</v>
      </c>
      <c r="Q95" s="20">
        <f t="shared" si="29"/>
        <v>67458</v>
      </c>
      <c r="R95" s="5">
        <f t="shared" si="30"/>
        <v>67458</v>
      </c>
      <c r="S95" s="5">
        <f t="shared" si="31"/>
        <v>915067243.73939335</v>
      </c>
      <c r="T95" s="20">
        <f>SUM(S95:$S$136)</f>
        <v>5271544819.0526333</v>
      </c>
      <c r="U95" s="6">
        <f t="shared" si="32"/>
        <v>5.7608278026766992</v>
      </c>
    </row>
    <row r="96" spans="1:21">
      <c r="A96" s="21">
        <v>82</v>
      </c>
      <c r="B96" s="17">
        <f>Absterbeordnung!C90</f>
        <v>64275</v>
      </c>
      <c r="C96" s="18">
        <f t="shared" si="22"/>
        <v>0.19714506744199911</v>
      </c>
      <c r="D96" s="17">
        <f t="shared" si="23"/>
        <v>12671.499209834494</v>
      </c>
      <c r="E96" s="17">
        <f>SUM(D96:$D$136)</f>
        <v>97067.111450181299</v>
      </c>
      <c r="F96" s="19">
        <f t="shared" si="24"/>
        <v>7.6602704891341045</v>
      </c>
      <c r="G96" s="5"/>
      <c r="H96" s="17">
        <f>Absterbeordnung!C90</f>
        <v>64275</v>
      </c>
      <c r="I96" s="18">
        <f t="shared" si="25"/>
        <v>0.19714506744199911</v>
      </c>
      <c r="J96" s="17">
        <f t="shared" si="26"/>
        <v>12671.499209834494</v>
      </c>
      <c r="K96" s="17">
        <f>SUM($J96:J$136)</f>
        <v>97067.111450181299</v>
      </c>
      <c r="L96" s="19">
        <f t="shared" si="27"/>
        <v>7.6602704891341045</v>
      </c>
      <c r="N96" s="6">
        <v>82</v>
      </c>
      <c r="O96" s="6">
        <f t="shared" si="21"/>
        <v>82</v>
      </c>
      <c r="P96" s="20">
        <f t="shared" si="28"/>
        <v>64275</v>
      </c>
      <c r="Q96" s="20">
        <f t="shared" si="29"/>
        <v>64275</v>
      </c>
      <c r="R96" s="5">
        <f t="shared" si="30"/>
        <v>64275</v>
      </c>
      <c r="S96" s="5">
        <f t="shared" si="31"/>
        <v>814460611.71211207</v>
      </c>
      <c r="T96" s="20">
        <f>SUM(S96:$S$136)</f>
        <v>4356477575.3132401</v>
      </c>
      <c r="U96" s="6">
        <f t="shared" si="32"/>
        <v>5.3489113072703471</v>
      </c>
    </row>
    <row r="97" spans="1:21">
      <c r="A97" s="21">
        <v>83</v>
      </c>
      <c r="B97" s="17">
        <f>Absterbeordnung!C91</f>
        <v>60800</v>
      </c>
      <c r="C97" s="18">
        <f t="shared" si="22"/>
        <v>0.19327947788431285</v>
      </c>
      <c r="D97" s="17">
        <f t="shared" si="23"/>
        <v>11751.392255366221</v>
      </c>
      <c r="E97" s="17">
        <f>SUM(D97:$D$136)</f>
        <v>84395.612240346833</v>
      </c>
      <c r="F97" s="19">
        <f t="shared" si="24"/>
        <v>7.1817543322841555</v>
      </c>
      <c r="G97" s="5"/>
      <c r="H97" s="17">
        <f>Absterbeordnung!C91</f>
        <v>60800</v>
      </c>
      <c r="I97" s="18">
        <f t="shared" si="25"/>
        <v>0.19327947788431285</v>
      </c>
      <c r="J97" s="17">
        <f t="shared" si="26"/>
        <v>11751.392255366221</v>
      </c>
      <c r="K97" s="17">
        <f>SUM($J97:J$136)</f>
        <v>84395.612240346833</v>
      </c>
      <c r="L97" s="19">
        <f t="shared" si="27"/>
        <v>7.1817543322841555</v>
      </c>
      <c r="N97" s="6">
        <v>83</v>
      </c>
      <c r="O97" s="6">
        <f t="shared" si="21"/>
        <v>83</v>
      </c>
      <c r="P97" s="20">
        <f t="shared" si="28"/>
        <v>60800</v>
      </c>
      <c r="Q97" s="20">
        <f t="shared" si="29"/>
        <v>60800</v>
      </c>
      <c r="R97" s="5">
        <f t="shared" si="30"/>
        <v>60800</v>
      </c>
      <c r="S97" s="5">
        <f t="shared" si="31"/>
        <v>714484649.12626624</v>
      </c>
      <c r="T97" s="20">
        <f>SUM(S97:$S$136)</f>
        <v>3542016963.6011291</v>
      </c>
      <c r="U97" s="6">
        <f t="shared" si="32"/>
        <v>4.9574430576396766</v>
      </c>
    </row>
    <row r="98" spans="1:21">
      <c r="A98" s="21">
        <v>84</v>
      </c>
      <c r="B98" s="17">
        <f>Absterbeordnung!C92</f>
        <v>57032</v>
      </c>
      <c r="C98" s="18">
        <f t="shared" si="22"/>
        <v>0.18948968420030671</v>
      </c>
      <c r="D98" s="17">
        <f t="shared" si="23"/>
        <v>10806.975669311892</v>
      </c>
      <c r="E98" s="17">
        <f>SUM(D98:$D$136)</f>
        <v>72644.219984980606</v>
      </c>
      <c r="F98" s="19">
        <f t="shared" si="24"/>
        <v>6.7219749731893348</v>
      </c>
      <c r="G98" s="5"/>
      <c r="H98" s="17">
        <f>Absterbeordnung!C92</f>
        <v>57032</v>
      </c>
      <c r="I98" s="18">
        <f t="shared" si="25"/>
        <v>0.18948968420030671</v>
      </c>
      <c r="J98" s="17">
        <f t="shared" si="26"/>
        <v>10806.975669311892</v>
      </c>
      <c r="K98" s="17">
        <f>SUM($J98:J$136)</f>
        <v>72644.219984980606</v>
      </c>
      <c r="L98" s="19">
        <f t="shared" si="27"/>
        <v>6.7219749731893348</v>
      </c>
      <c r="N98" s="6">
        <v>84</v>
      </c>
      <c r="O98" s="6">
        <f t="shared" si="21"/>
        <v>84</v>
      </c>
      <c r="P98" s="20">
        <f t="shared" si="28"/>
        <v>57032</v>
      </c>
      <c r="Q98" s="20">
        <f t="shared" si="29"/>
        <v>57032</v>
      </c>
      <c r="R98" s="5">
        <f t="shared" si="30"/>
        <v>57032</v>
      </c>
      <c r="S98" s="5">
        <f t="shared" si="31"/>
        <v>616343436.37219584</v>
      </c>
      <c r="T98" s="20">
        <f>SUM(S98:$S$136)</f>
        <v>2827532314.4748626</v>
      </c>
      <c r="U98" s="6">
        <f t="shared" si="32"/>
        <v>4.5875921566030593</v>
      </c>
    </row>
    <row r="99" spans="1:21">
      <c r="A99" s="21">
        <v>85</v>
      </c>
      <c r="B99" s="17">
        <f>Absterbeordnung!C93</f>
        <v>52978</v>
      </c>
      <c r="C99" s="18">
        <f t="shared" si="22"/>
        <v>0.18577420019637911</v>
      </c>
      <c r="D99" s="17">
        <f t="shared" si="23"/>
        <v>9841.9455780037715</v>
      </c>
      <c r="E99" s="17">
        <f>SUM(D99:$D$136)</f>
        <v>61837.244315668715</v>
      </c>
      <c r="F99" s="19">
        <f t="shared" si="24"/>
        <v>6.2830305070850718</v>
      </c>
      <c r="G99" s="5"/>
      <c r="H99" s="17">
        <f>Absterbeordnung!C93</f>
        <v>52978</v>
      </c>
      <c r="I99" s="18">
        <f t="shared" si="25"/>
        <v>0.18577420019637911</v>
      </c>
      <c r="J99" s="17">
        <f t="shared" si="26"/>
        <v>9841.9455780037715</v>
      </c>
      <c r="K99" s="17">
        <f>SUM($J99:J$136)</f>
        <v>61837.244315668715</v>
      </c>
      <c r="L99" s="19">
        <f t="shared" si="27"/>
        <v>6.2830305070850718</v>
      </c>
      <c r="N99" s="6">
        <v>85</v>
      </c>
      <c r="O99" s="6">
        <f t="shared" si="21"/>
        <v>85</v>
      </c>
      <c r="P99" s="20">
        <f t="shared" si="28"/>
        <v>52978</v>
      </c>
      <c r="Q99" s="20">
        <f t="shared" si="29"/>
        <v>52978</v>
      </c>
      <c r="R99" s="5">
        <f t="shared" si="30"/>
        <v>52978</v>
      </c>
      <c r="S99" s="5">
        <f t="shared" si="31"/>
        <v>521406592.83148384</v>
      </c>
      <c r="T99" s="20">
        <f>SUM(S99:$S$136)</f>
        <v>2211188878.1026669</v>
      </c>
      <c r="U99" s="6">
        <f t="shared" si="32"/>
        <v>4.2408149580442931</v>
      </c>
    </row>
    <row r="100" spans="1:21">
      <c r="A100" s="13">
        <v>86</v>
      </c>
      <c r="B100" s="17">
        <f>Absterbeordnung!C94</f>
        <v>48660</v>
      </c>
      <c r="C100" s="18">
        <f t="shared" si="22"/>
        <v>0.18213156881997952</v>
      </c>
      <c r="D100" s="17">
        <f t="shared" si="23"/>
        <v>8862.522138780203</v>
      </c>
      <c r="E100" s="17">
        <f>SUM(D100:$D$136)</f>
        <v>51995.298737664947</v>
      </c>
      <c r="F100" s="19">
        <f t="shared" si="24"/>
        <v>5.8668737774032058</v>
      </c>
      <c r="G100" s="5"/>
      <c r="H100" s="17">
        <f>Absterbeordnung!C94</f>
        <v>48660</v>
      </c>
      <c r="I100" s="18">
        <f t="shared" si="25"/>
        <v>0.18213156881997952</v>
      </c>
      <c r="J100" s="17">
        <f t="shared" si="26"/>
        <v>8862.522138780203</v>
      </c>
      <c r="K100" s="17">
        <f>SUM($J100:J$136)</f>
        <v>51995.298737664947</v>
      </c>
      <c r="L100" s="19">
        <f t="shared" si="27"/>
        <v>5.8668737774032058</v>
      </c>
      <c r="N100" s="20">
        <v>86</v>
      </c>
      <c r="O100" s="6">
        <f t="shared" si="21"/>
        <v>86</v>
      </c>
      <c r="P100" s="20">
        <f t="shared" si="28"/>
        <v>48660</v>
      </c>
      <c r="Q100" s="20">
        <f t="shared" si="29"/>
        <v>48660</v>
      </c>
      <c r="R100" s="5">
        <f t="shared" si="30"/>
        <v>48660</v>
      </c>
      <c r="S100" s="5">
        <f t="shared" si="31"/>
        <v>431250327.27304471</v>
      </c>
      <c r="T100" s="20">
        <f>SUM(S100:$S$136)</f>
        <v>1689782285.2711828</v>
      </c>
      <c r="U100" s="6">
        <f t="shared" si="32"/>
        <v>3.9183327603628757</v>
      </c>
    </row>
    <row r="101" spans="1:21">
      <c r="A101" s="13">
        <v>87</v>
      </c>
      <c r="B101" s="17">
        <f>Absterbeordnung!C95</f>
        <v>44120</v>
      </c>
      <c r="C101" s="18">
        <f t="shared" si="22"/>
        <v>0.17856036158821526</v>
      </c>
      <c r="D101" s="17">
        <f t="shared" si="23"/>
        <v>7878.0831532720567</v>
      </c>
      <c r="E101" s="17">
        <f>SUM(D101:$D$136)</f>
        <v>43132.776598884731</v>
      </c>
      <c r="F101" s="19">
        <f t="shared" si="24"/>
        <v>5.4750344417182379</v>
      </c>
      <c r="G101" s="5"/>
      <c r="H101" s="17">
        <f>Absterbeordnung!C95</f>
        <v>44120</v>
      </c>
      <c r="I101" s="18">
        <f t="shared" si="25"/>
        <v>0.17856036158821526</v>
      </c>
      <c r="J101" s="17">
        <f t="shared" si="26"/>
        <v>7878.0831532720567</v>
      </c>
      <c r="K101" s="17">
        <f>SUM($J101:J$136)</f>
        <v>43132.776598884731</v>
      </c>
      <c r="L101" s="19">
        <f t="shared" si="27"/>
        <v>5.4750344417182379</v>
      </c>
      <c r="N101" s="20">
        <v>87</v>
      </c>
      <c r="O101" s="6">
        <f t="shared" si="21"/>
        <v>87</v>
      </c>
      <c r="P101" s="20">
        <f t="shared" si="28"/>
        <v>44120</v>
      </c>
      <c r="Q101" s="20">
        <f t="shared" si="29"/>
        <v>44120</v>
      </c>
      <c r="R101" s="5">
        <f t="shared" si="30"/>
        <v>44120</v>
      </c>
      <c r="S101" s="5">
        <f t="shared" si="31"/>
        <v>347581028.72236317</v>
      </c>
      <c r="T101" s="20">
        <f>SUM(S101:$S$136)</f>
        <v>1258531957.9981382</v>
      </c>
      <c r="U101" s="6">
        <f t="shared" si="32"/>
        <v>3.6208304078742284</v>
      </c>
    </row>
    <row r="102" spans="1:21">
      <c r="A102" s="13">
        <v>88</v>
      </c>
      <c r="B102" s="17">
        <f>Absterbeordnung!C96</f>
        <v>39419</v>
      </c>
      <c r="C102" s="18">
        <f t="shared" si="22"/>
        <v>0.17505917802766199</v>
      </c>
      <c r="D102" s="17">
        <f t="shared" si="23"/>
        <v>6900.6577386724084</v>
      </c>
      <c r="E102" s="17">
        <f>SUM(D102:$D$136)</f>
        <v>35254.693445612684</v>
      </c>
      <c r="F102" s="19">
        <f t="shared" si="24"/>
        <v>5.1088888596864681</v>
      </c>
      <c r="G102" s="5"/>
      <c r="H102" s="17">
        <f>Absterbeordnung!C96</f>
        <v>39419</v>
      </c>
      <c r="I102" s="18">
        <f t="shared" si="25"/>
        <v>0.17505917802766199</v>
      </c>
      <c r="J102" s="17">
        <f t="shared" si="26"/>
        <v>6900.6577386724084</v>
      </c>
      <c r="K102" s="17">
        <f>SUM($J102:J$136)</f>
        <v>35254.693445612684</v>
      </c>
      <c r="L102" s="19">
        <f t="shared" si="27"/>
        <v>5.1088888596864681</v>
      </c>
      <c r="N102" s="20">
        <v>88</v>
      </c>
      <c r="O102" s="6">
        <f t="shared" si="21"/>
        <v>88</v>
      </c>
      <c r="P102" s="20">
        <f t="shared" si="28"/>
        <v>39419</v>
      </c>
      <c r="Q102" s="20">
        <f t="shared" si="29"/>
        <v>39419</v>
      </c>
      <c r="R102" s="5">
        <f t="shared" si="30"/>
        <v>39419</v>
      </c>
      <c r="S102" s="5">
        <f t="shared" si="31"/>
        <v>272017027.40072763</v>
      </c>
      <c r="T102" s="20">
        <f>SUM(S102:$S$136)</f>
        <v>910950929.27577543</v>
      </c>
      <c r="U102" s="6">
        <f t="shared" si="32"/>
        <v>3.3488746567831167</v>
      </c>
    </row>
    <row r="103" spans="1:21">
      <c r="A103" s="13">
        <v>89</v>
      </c>
      <c r="B103" s="17">
        <f>Absterbeordnung!C97</f>
        <v>34643</v>
      </c>
      <c r="C103" s="18">
        <f t="shared" si="22"/>
        <v>0.17162664512515882</v>
      </c>
      <c r="D103" s="17">
        <f t="shared" si="23"/>
        <v>5945.6618670708767</v>
      </c>
      <c r="E103" s="17">
        <f>SUM(D103:$D$136)</f>
        <v>28354.03570694026</v>
      </c>
      <c r="F103" s="19">
        <f t="shared" si="24"/>
        <v>4.7688611193944066</v>
      </c>
      <c r="G103" s="5"/>
      <c r="H103" s="17">
        <f>Absterbeordnung!C97</f>
        <v>34643</v>
      </c>
      <c r="I103" s="18">
        <f t="shared" si="25"/>
        <v>0.17162664512515882</v>
      </c>
      <c r="J103" s="17">
        <f t="shared" si="26"/>
        <v>5945.6618670708767</v>
      </c>
      <c r="K103" s="17">
        <f>SUM($J103:J$136)</f>
        <v>28354.03570694026</v>
      </c>
      <c r="L103" s="19">
        <f t="shared" si="27"/>
        <v>4.7688611193944066</v>
      </c>
      <c r="N103" s="20">
        <v>89</v>
      </c>
      <c r="O103" s="6">
        <f t="shared" si="21"/>
        <v>89</v>
      </c>
      <c r="P103" s="20">
        <f t="shared" si="28"/>
        <v>34643</v>
      </c>
      <c r="Q103" s="20">
        <f t="shared" si="29"/>
        <v>34643</v>
      </c>
      <c r="R103" s="5">
        <f t="shared" si="30"/>
        <v>34643</v>
      </c>
      <c r="S103" s="5">
        <f t="shared" si="31"/>
        <v>205975564.06093639</v>
      </c>
      <c r="T103" s="20">
        <f>SUM(S103:$S$136)</f>
        <v>638933901.87504768</v>
      </c>
      <c r="U103" s="6">
        <f t="shared" si="32"/>
        <v>3.101988844103972</v>
      </c>
    </row>
    <row r="104" spans="1:21">
      <c r="A104" s="13">
        <v>90</v>
      </c>
      <c r="B104" s="17">
        <f>Absterbeordnung!C98</f>
        <v>29894</v>
      </c>
      <c r="C104" s="18">
        <f t="shared" si="22"/>
        <v>0.16826141678937137</v>
      </c>
      <c r="D104" s="17">
        <f t="shared" si="23"/>
        <v>5030.0067935014677</v>
      </c>
      <c r="E104" s="17">
        <f>SUM(D104:$D$136)</f>
        <v>22408.373839869386</v>
      </c>
      <c r="F104" s="19">
        <f t="shared" si="24"/>
        <v>4.4549390805634603</v>
      </c>
      <c r="G104" s="5"/>
      <c r="H104" s="17">
        <f>Absterbeordnung!C98</f>
        <v>29894</v>
      </c>
      <c r="I104" s="18">
        <f t="shared" si="25"/>
        <v>0.16826141678937137</v>
      </c>
      <c r="J104" s="17">
        <f t="shared" si="26"/>
        <v>5030.0067935014677</v>
      </c>
      <c r="K104" s="17">
        <f>SUM($J104:J$136)</f>
        <v>22408.373839869386</v>
      </c>
      <c r="L104" s="19">
        <f t="shared" si="27"/>
        <v>4.4549390805634603</v>
      </c>
      <c r="N104" s="20">
        <v>90</v>
      </c>
      <c r="O104" s="6">
        <f t="shared" si="21"/>
        <v>90</v>
      </c>
      <c r="P104" s="20">
        <f t="shared" si="28"/>
        <v>29894</v>
      </c>
      <c r="Q104" s="20">
        <f t="shared" si="29"/>
        <v>29894</v>
      </c>
      <c r="R104" s="5">
        <f t="shared" si="30"/>
        <v>29894</v>
      </c>
      <c r="S104" s="5">
        <f t="shared" si="31"/>
        <v>150367023.08493286</v>
      </c>
      <c r="T104" s="20">
        <f>SUM(S104:$S$136)</f>
        <v>432958337.81411099</v>
      </c>
      <c r="U104" s="6">
        <f t="shared" si="32"/>
        <v>2.8793436814238191</v>
      </c>
    </row>
    <row r="105" spans="1:21">
      <c r="A105" s="13">
        <v>91</v>
      </c>
      <c r="B105" s="17">
        <f>Absterbeordnung!C99</f>
        <v>25284</v>
      </c>
      <c r="C105" s="18">
        <f t="shared" si="22"/>
        <v>0.16496217332291313</v>
      </c>
      <c r="D105" s="17">
        <f t="shared" si="23"/>
        <v>4170.9035902965352</v>
      </c>
      <c r="E105" s="17">
        <f>SUM(D105:$D$136)</f>
        <v>17378.367046367923</v>
      </c>
      <c r="F105" s="19">
        <f t="shared" si="24"/>
        <v>4.1665712645092299</v>
      </c>
      <c r="G105" s="5"/>
      <c r="H105" s="17">
        <f>Absterbeordnung!C99</f>
        <v>25284</v>
      </c>
      <c r="I105" s="18">
        <f t="shared" si="25"/>
        <v>0.16496217332291313</v>
      </c>
      <c r="J105" s="17">
        <f t="shared" si="26"/>
        <v>4170.9035902965352</v>
      </c>
      <c r="K105" s="17">
        <f>SUM($J105:J$136)</f>
        <v>17378.367046367923</v>
      </c>
      <c r="L105" s="19">
        <f t="shared" si="27"/>
        <v>4.1665712645092299</v>
      </c>
      <c r="N105" s="20">
        <v>91</v>
      </c>
      <c r="O105" s="6">
        <f t="shared" si="21"/>
        <v>91</v>
      </c>
      <c r="P105" s="20">
        <f t="shared" si="28"/>
        <v>25284</v>
      </c>
      <c r="Q105" s="20">
        <f t="shared" si="29"/>
        <v>25284</v>
      </c>
      <c r="R105" s="5">
        <f t="shared" si="30"/>
        <v>25284</v>
      </c>
      <c r="S105" s="5">
        <f t="shared" si="31"/>
        <v>105457126.37705761</v>
      </c>
      <c r="T105" s="20">
        <f>SUM(S105:$S$136)</f>
        <v>282591314.72917813</v>
      </c>
      <c r="U105" s="6">
        <f t="shared" si="32"/>
        <v>2.6796796426899072</v>
      </c>
    </row>
    <row r="106" spans="1:21">
      <c r="A106" s="13">
        <v>92</v>
      </c>
      <c r="B106" s="17">
        <f>Absterbeordnung!C100</f>
        <v>20927</v>
      </c>
      <c r="C106" s="18">
        <f t="shared" si="22"/>
        <v>0.16172762090481677</v>
      </c>
      <c r="D106" s="17">
        <f t="shared" si="23"/>
        <v>3384.4739226751003</v>
      </c>
      <c r="E106" s="17">
        <f>SUM(D106:$D$136)</f>
        <v>13207.463456071384</v>
      </c>
      <c r="F106" s="19">
        <f t="shared" si="24"/>
        <v>3.9023682137376783</v>
      </c>
      <c r="G106" s="5"/>
      <c r="H106" s="17">
        <f>Absterbeordnung!C100</f>
        <v>20927</v>
      </c>
      <c r="I106" s="18">
        <f t="shared" si="25"/>
        <v>0.16172762090481677</v>
      </c>
      <c r="J106" s="17">
        <f t="shared" si="26"/>
        <v>3384.4739226751003</v>
      </c>
      <c r="K106" s="17">
        <f>SUM($J106:J$136)</f>
        <v>13207.463456071384</v>
      </c>
      <c r="L106" s="19">
        <f t="shared" si="27"/>
        <v>3.9023682137376783</v>
      </c>
      <c r="N106" s="20">
        <v>92</v>
      </c>
      <c r="O106" s="6">
        <f t="shared" si="21"/>
        <v>92</v>
      </c>
      <c r="P106" s="20">
        <f t="shared" si="28"/>
        <v>20927</v>
      </c>
      <c r="Q106" s="20">
        <f t="shared" si="29"/>
        <v>20927</v>
      </c>
      <c r="R106" s="5">
        <f t="shared" si="30"/>
        <v>20927</v>
      </c>
      <c r="S106" s="5">
        <f t="shared" si="31"/>
        <v>70826885.779821828</v>
      </c>
      <c r="T106" s="20">
        <f>SUM(S106:$S$136)</f>
        <v>177134188.35212049</v>
      </c>
      <c r="U106" s="6">
        <f t="shared" si="32"/>
        <v>2.5009455999911405</v>
      </c>
    </row>
    <row r="107" spans="1:21">
      <c r="A107" s="13">
        <v>93</v>
      </c>
      <c r="B107" s="17">
        <f>Absterbeordnung!C101</f>
        <v>16922</v>
      </c>
      <c r="C107" s="18">
        <f t="shared" si="22"/>
        <v>0.15855649108315373</v>
      </c>
      <c r="D107" s="17">
        <f t="shared" si="23"/>
        <v>2683.0929421091273</v>
      </c>
      <c r="E107" s="17">
        <f>SUM(D107:$D$136)</f>
        <v>9822.9895333962832</v>
      </c>
      <c r="F107" s="19">
        <f t="shared" si="24"/>
        <v>3.6610694244809205</v>
      </c>
      <c r="G107" s="5"/>
      <c r="H107" s="17">
        <f>Absterbeordnung!C101</f>
        <v>16922</v>
      </c>
      <c r="I107" s="18">
        <f t="shared" si="25"/>
        <v>0.15855649108315373</v>
      </c>
      <c r="J107" s="17">
        <f t="shared" si="26"/>
        <v>2683.0929421091273</v>
      </c>
      <c r="K107" s="17">
        <f>SUM($J107:J$136)</f>
        <v>9822.9895333962832</v>
      </c>
      <c r="L107" s="19">
        <f t="shared" si="27"/>
        <v>3.6610694244809205</v>
      </c>
      <c r="N107" s="20">
        <v>93</v>
      </c>
      <c r="O107" s="6">
        <f t="shared" si="21"/>
        <v>93</v>
      </c>
      <c r="P107" s="20">
        <f t="shared" si="28"/>
        <v>16922</v>
      </c>
      <c r="Q107" s="20">
        <f t="shared" si="29"/>
        <v>16922</v>
      </c>
      <c r="R107" s="5">
        <f t="shared" si="30"/>
        <v>16922</v>
      </c>
      <c r="S107" s="5">
        <f t="shared" si="31"/>
        <v>45403298.766370654</v>
      </c>
      <c r="T107" s="20">
        <f>SUM(S107:$S$136)</f>
        <v>106307302.57229868</v>
      </c>
      <c r="U107" s="6">
        <f t="shared" si="32"/>
        <v>2.3414004149636467</v>
      </c>
    </row>
    <row r="108" spans="1:21">
      <c r="A108" s="13">
        <v>94</v>
      </c>
      <c r="B108" s="17">
        <f>Absterbeordnung!C102</f>
        <v>13346</v>
      </c>
      <c r="C108" s="18">
        <f t="shared" si="22"/>
        <v>0.15544754027760166</v>
      </c>
      <c r="D108" s="17">
        <f t="shared" si="23"/>
        <v>2074.6028725448718</v>
      </c>
      <c r="E108" s="17">
        <f>SUM(D108:$D$136)</f>
        <v>7139.8965912871563</v>
      </c>
      <c r="F108" s="19">
        <f t="shared" si="24"/>
        <v>3.4415726912248967</v>
      </c>
      <c r="G108" s="5"/>
      <c r="H108" s="17">
        <f>Absterbeordnung!C102</f>
        <v>13346</v>
      </c>
      <c r="I108" s="18">
        <f t="shared" si="25"/>
        <v>0.15544754027760166</v>
      </c>
      <c r="J108" s="17">
        <f t="shared" si="26"/>
        <v>2074.6028725448718</v>
      </c>
      <c r="K108" s="17">
        <f>SUM($J108:J$136)</f>
        <v>7139.8965912871563</v>
      </c>
      <c r="L108" s="19">
        <f t="shared" si="27"/>
        <v>3.4415726912248967</v>
      </c>
      <c r="N108" s="20">
        <v>94</v>
      </c>
      <c r="O108" s="6">
        <f t="shared" si="21"/>
        <v>94</v>
      </c>
      <c r="P108" s="20">
        <f t="shared" si="28"/>
        <v>13346</v>
      </c>
      <c r="Q108" s="20">
        <f t="shared" si="29"/>
        <v>13346</v>
      </c>
      <c r="R108" s="5">
        <f t="shared" si="30"/>
        <v>13346</v>
      </c>
      <c r="S108" s="5">
        <f t="shared" si="31"/>
        <v>27687649.936983857</v>
      </c>
      <c r="T108" s="20">
        <f>SUM(S108:$S$136)</f>
        <v>60904003.805928037</v>
      </c>
      <c r="U108" s="6">
        <f t="shared" si="32"/>
        <v>2.1996812277150086</v>
      </c>
    </row>
    <row r="109" spans="1:21">
      <c r="A109" s="13">
        <v>95</v>
      </c>
      <c r="B109" s="17">
        <f>Absterbeordnung!C103</f>
        <v>10253</v>
      </c>
      <c r="C109" s="18">
        <f t="shared" si="22"/>
        <v>0.15239954929176638</v>
      </c>
      <c r="D109" s="17">
        <f t="shared" si="23"/>
        <v>1562.5525788884806</v>
      </c>
      <c r="E109" s="17">
        <f>SUM(D109:$D$136)</f>
        <v>5065.293718742284</v>
      </c>
      <c r="F109" s="19">
        <f t="shared" si="24"/>
        <v>3.2416788959162406</v>
      </c>
      <c r="G109" s="5"/>
      <c r="H109" s="17">
        <f>Absterbeordnung!C103</f>
        <v>10253</v>
      </c>
      <c r="I109" s="18">
        <f t="shared" si="25"/>
        <v>0.15239954929176638</v>
      </c>
      <c r="J109" s="17">
        <f t="shared" si="26"/>
        <v>1562.5525788884806</v>
      </c>
      <c r="K109" s="17">
        <f>SUM($J109:J$136)</f>
        <v>5065.293718742284</v>
      </c>
      <c r="L109" s="19">
        <f t="shared" si="27"/>
        <v>3.2416788959162406</v>
      </c>
      <c r="N109" s="20">
        <v>95</v>
      </c>
      <c r="O109" s="6">
        <f t="shared" si="21"/>
        <v>95</v>
      </c>
      <c r="P109" s="20">
        <f t="shared" si="28"/>
        <v>10253</v>
      </c>
      <c r="Q109" s="20">
        <f t="shared" si="29"/>
        <v>10253</v>
      </c>
      <c r="R109" s="5">
        <f t="shared" si="30"/>
        <v>10253</v>
      </c>
      <c r="S109" s="5">
        <f t="shared" si="31"/>
        <v>16020851.591343593</v>
      </c>
      <c r="T109" s="20">
        <f>SUM(S109:$S$136)</f>
        <v>33216353.868944176</v>
      </c>
      <c r="U109" s="6">
        <f t="shared" si="32"/>
        <v>2.0733201153234377</v>
      </c>
    </row>
    <row r="110" spans="1:21">
      <c r="A110" s="13">
        <v>96</v>
      </c>
      <c r="B110" s="17">
        <f>Absterbeordnung!C104</f>
        <v>7660</v>
      </c>
      <c r="C110" s="18">
        <f t="shared" si="22"/>
        <v>0.14941132283506506</v>
      </c>
      <c r="D110" s="17">
        <f t="shared" si="23"/>
        <v>1144.4907329165983</v>
      </c>
      <c r="E110" s="17">
        <f>SUM(D110:$D$136)</f>
        <v>3502.7411398538052</v>
      </c>
      <c r="F110" s="19">
        <f t="shared" si="24"/>
        <v>3.0605238112566333</v>
      </c>
      <c r="G110" s="5"/>
      <c r="H110" s="17">
        <f>Absterbeordnung!C104</f>
        <v>7660</v>
      </c>
      <c r="I110" s="18">
        <f t="shared" si="25"/>
        <v>0.14941132283506506</v>
      </c>
      <c r="J110" s="17">
        <f t="shared" si="26"/>
        <v>1144.4907329165983</v>
      </c>
      <c r="K110" s="17">
        <f>SUM($J110:J$136)</f>
        <v>3502.7411398538052</v>
      </c>
      <c r="L110" s="19">
        <f t="shared" si="27"/>
        <v>3.0605238112566333</v>
      </c>
      <c r="N110" s="20">
        <v>96</v>
      </c>
      <c r="O110" s="6">
        <f t="shared" ref="O110:O136" si="33">N110+$B$3</f>
        <v>96</v>
      </c>
      <c r="P110" s="20">
        <f t="shared" si="28"/>
        <v>7660</v>
      </c>
      <c r="Q110" s="20">
        <f t="shared" si="29"/>
        <v>7660</v>
      </c>
      <c r="R110" s="5">
        <f t="shared" si="30"/>
        <v>7660</v>
      </c>
      <c r="S110" s="5">
        <f t="shared" si="31"/>
        <v>8766799.0141411442</v>
      </c>
      <c r="T110" s="20">
        <f>SUM(S110:$S$136)</f>
        <v>17195502.277600586</v>
      </c>
      <c r="U110" s="6">
        <f t="shared" si="32"/>
        <v>1.9614345269993823</v>
      </c>
    </row>
    <row r="111" spans="1:21">
      <c r="A111" s="13">
        <v>97</v>
      </c>
      <c r="B111" s="17">
        <f>Absterbeordnung!C105</f>
        <v>5559</v>
      </c>
      <c r="C111" s="18">
        <f t="shared" ref="C111:C127" si="34">1/(((1+($B$5/100))^A111))</f>
        <v>0.14648168905398534</v>
      </c>
      <c r="D111" s="17">
        <f t="shared" ref="D111:D127" si="35">B111*C111</f>
        <v>814.29170945110457</v>
      </c>
      <c r="E111" s="17">
        <f>SUM(D111:$D$136)</f>
        <v>2358.2504069372067</v>
      </c>
      <c r="F111" s="19">
        <f t="shared" ref="F111:F127" si="36">E111/D111</f>
        <v>2.8960756686652864</v>
      </c>
      <c r="G111" s="5"/>
      <c r="H111" s="17">
        <f>Absterbeordnung!C105</f>
        <v>5559</v>
      </c>
      <c r="I111" s="18">
        <f t="shared" ref="I111:I127" si="37">1/(((1+($B$5/100))^A111))</f>
        <v>0.14648168905398534</v>
      </c>
      <c r="J111" s="17">
        <f t="shared" ref="J111:J127" si="38">H111*I111</f>
        <v>814.29170945110457</v>
      </c>
      <c r="K111" s="17">
        <f>SUM($J111:J$136)</f>
        <v>2358.2504069372067</v>
      </c>
      <c r="L111" s="19">
        <f t="shared" ref="L111:L127" si="39">K111/J111</f>
        <v>2.8960756686652864</v>
      </c>
      <c r="N111" s="20">
        <v>97</v>
      </c>
      <c r="O111" s="6">
        <f t="shared" si="33"/>
        <v>97</v>
      </c>
      <c r="P111" s="20">
        <f t="shared" si="28"/>
        <v>5559</v>
      </c>
      <c r="Q111" s="20">
        <f t="shared" si="29"/>
        <v>5559</v>
      </c>
      <c r="R111" s="5">
        <f t="shared" si="30"/>
        <v>5559</v>
      </c>
      <c r="S111" s="5">
        <f t="shared" ref="S111:S136" si="40">P111*R111*I111</f>
        <v>4526647.6128386902</v>
      </c>
      <c r="T111" s="20">
        <f>SUM(S111:$S$136)</f>
        <v>8428703.2634594403</v>
      </c>
      <c r="U111" s="6">
        <f t="shared" ref="U111:U127" si="41">T111/S111</f>
        <v>1.8620188679042646</v>
      </c>
    </row>
    <row r="112" spans="1:21">
      <c r="A112" s="13">
        <v>98</v>
      </c>
      <c r="B112" s="17">
        <f>Absterbeordnung!C106</f>
        <v>3915</v>
      </c>
      <c r="C112" s="18">
        <f t="shared" si="34"/>
        <v>0.14360949907253467</v>
      </c>
      <c r="D112" s="17">
        <f t="shared" si="35"/>
        <v>562.23118886897328</v>
      </c>
      <c r="E112" s="17">
        <f>SUM(D112:$D$136)</f>
        <v>1543.9586974861022</v>
      </c>
      <c r="F112" s="19">
        <f t="shared" si="36"/>
        <v>2.7461277994770197</v>
      </c>
      <c r="G112" s="5"/>
      <c r="H112" s="17">
        <f>Absterbeordnung!C106</f>
        <v>3915</v>
      </c>
      <c r="I112" s="18">
        <f t="shared" si="37"/>
        <v>0.14360949907253467</v>
      </c>
      <c r="J112" s="17">
        <f t="shared" si="38"/>
        <v>562.23118886897328</v>
      </c>
      <c r="K112" s="17">
        <f>SUM($J112:J$136)</f>
        <v>1543.9586974861022</v>
      </c>
      <c r="L112" s="19">
        <f t="shared" si="39"/>
        <v>2.7461277994770197</v>
      </c>
      <c r="N112" s="20">
        <v>98</v>
      </c>
      <c r="O112" s="6">
        <f t="shared" si="33"/>
        <v>98</v>
      </c>
      <c r="P112" s="20">
        <f t="shared" si="28"/>
        <v>3915</v>
      </c>
      <c r="Q112" s="20">
        <f t="shared" si="29"/>
        <v>3915</v>
      </c>
      <c r="R112" s="5">
        <f t="shared" si="30"/>
        <v>3915</v>
      </c>
      <c r="S112" s="5">
        <f t="shared" si="40"/>
        <v>2201135.1044220305</v>
      </c>
      <c r="T112" s="20">
        <f>SUM(S112:$S$136)</f>
        <v>3902055.6506207525</v>
      </c>
      <c r="U112" s="6">
        <f t="shared" si="41"/>
        <v>1.7727469989377804</v>
      </c>
    </row>
    <row r="113" spans="1:21">
      <c r="A113" s="13">
        <v>99</v>
      </c>
      <c r="B113" s="17">
        <f>Absterbeordnung!C107</f>
        <v>2672</v>
      </c>
      <c r="C113" s="18">
        <f t="shared" si="34"/>
        <v>0.14079362654170063</v>
      </c>
      <c r="D113" s="17">
        <f t="shared" si="35"/>
        <v>376.20057011942407</v>
      </c>
      <c r="E113" s="17">
        <f>SUM(D113:$D$136)</f>
        <v>981.72750861712859</v>
      </c>
      <c r="F113" s="19">
        <f t="shared" si="36"/>
        <v>2.6095853823546342</v>
      </c>
      <c r="G113" s="5"/>
      <c r="H113" s="17">
        <f>Absterbeordnung!C107</f>
        <v>2672</v>
      </c>
      <c r="I113" s="18">
        <f t="shared" si="37"/>
        <v>0.14079362654170063</v>
      </c>
      <c r="J113" s="17">
        <f t="shared" si="38"/>
        <v>376.20057011942407</v>
      </c>
      <c r="K113" s="17">
        <f>SUM($J113:J$136)</f>
        <v>981.72750861712859</v>
      </c>
      <c r="L113" s="19">
        <f t="shared" si="39"/>
        <v>2.6095853823546342</v>
      </c>
      <c r="N113" s="20">
        <v>99</v>
      </c>
      <c r="O113" s="6">
        <f t="shared" si="33"/>
        <v>99</v>
      </c>
      <c r="P113" s="20">
        <f t="shared" si="28"/>
        <v>2672</v>
      </c>
      <c r="Q113" s="20">
        <f t="shared" si="29"/>
        <v>2672</v>
      </c>
      <c r="R113" s="5">
        <f t="shared" si="30"/>
        <v>2672</v>
      </c>
      <c r="S113" s="5">
        <f t="shared" si="40"/>
        <v>1005207.9233591012</v>
      </c>
      <c r="T113" s="20">
        <f>SUM(S113:$S$136)</f>
        <v>1700920.5461987222</v>
      </c>
      <c r="U113" s="6">
        <f t="shared" si="41"/>
        <v>1.6921081765002006</v>
      </c>
    </row>
    <row r="114" spans="1:21">
      <c r="A114" s="13">
        <v>100</v>
      </c>
      <c r="B114" s="17">
        <f>Absterbeordnung!C108</f>
        <v>1762</v>
      </c>
      <c r="C114" s="18">
        <f t="shared" si="34"/>
        <v>0.13803296719774574</v>
      </c>
      <c r="D114" s="17">
        <f t="shared" si="35"/>
        <v>243.214088202428</v>
      </c>
      <c r="E114" s="17">
        <f>SUM(D114:$D$136)</f>
        <v>605.52693849770446</v>
      </c>
      <c r="F114" s="19">
        <f t="shared" si="36"/>
        <v>2.4896869378459776</v>
      </c>
      <c r="G114" s="5"/>
      <c r="H114" s="17">
        <f>Absterbeordnung!C108</f>
        <v>1762</v>
      </c>
      <c r="I114" s="18">
        <f t="shared" si="37"/>
        <v>0.13803296719774574</v>
      </c>
      <c r="J114" s="17">
        <f t="shared" si="38"/>
        <v>243.214088202428</v>
      </c>
      <c r="K114" s="17">
        <f>SUM($J114:J$136)</f>
        <v>605.52693849770446</v>
      </c>
      <c r="L114" s="19">
        <f t="shared" si="39"/>
        <v>2.4896869378459776</v>
      </c>
      <c r="N114" s="20">
        <v>100</v>
      </c>
      <c r="O114" s="6">
        <f t="shared" si="33"/>
        <v>100</v>
      </c>
      <c r="P114" s="20">
        <f t="shared" si="28"/>
        <v>1762</v>
      </c>
      <c r="Q114" s="20">
        <f t="shared" si="29"/>
        <v>1762</v>
      </c>
      <c r="R114" s="5">
        <f t="shared" si="30"/>
        <v>1762</v>
      </c>
      <c r="S114" s="5">
        <f t="shared" si="40"/>
        <v>428543.22341267811</v>
      </c>
      <c r="T114" s="20">
        <f>SUM(S114:$S$136)</f>
        <v>695712.62283962057</v>
      </c>
      <c r="U114" s="6">
        <f t="shared" si="41"/>
        <v>1.6234362949420948</v>
      </c>
    </row>
    <row r="115" spans="1:21">
      <c r="A115" s="13">
        <v>101</v>
      </c>
      <c r="B115" s="17">
        <f>Absterbeordnung!C109</f>
        <v>1124</v>
      </c>
      <c r="C115" s="18">
        <f t="shared" si="34"/>
        <v>0.13532643842916248</v>
      </c>
      <c r="D115" s="17">
        <f t="shared" si="35"/>
        <v>152.10691679437863</v>
      </c>
      <c r="E115" s="17">
        <f>SUM(D115:$D$136)</f>
        <v>362.31285029527641</v>
      </c>
      <c r="F115" s="19">
        <f t="shared" si="36"/>
        <v>2.3819617012226906</v>
      </c>
      <c r="G115" s="5"/>
      <c r="H115" s="17">
        <f>Absterbeordnung!C109</f>
        <v>1124</v>
      </c>
      <c r="I115" s="18">
        <f t="shared" si="37"/>
        <v>0.13532643842916248</v>
      </c>
      <c r="J115" s="17">
        <f t="shared" si="38"/>
        <v>152.10691679437863</v>
      </c>
      <c r="K115" s="17">
        <f>SUM($J115:J$136)</f>
        <v>362.31285029527641</v>
      </c>
      <c r="L115" s="19">
        <f t="shared" si="39"/>
        <v>2.3819617012226906</v>
      </c>
      <c r="N115" s="20">
        <v>101</v>
      </c>
      <c r="O115" s="6">
        <f t="shared" si="33"/>
        <v>101</v>
      </c>
      <c r="P115" s="20">
        <f t="shared" si="28"/>
        <v>1124</v>
      </c>
      <c r="Q115" s="20">
        <f t="shared" si="29"/>
        <v>1124</v>
      </c>
      <c r="R115" s="5">
        <f t="shared" si="30"/>
        <v>1124</v>
      </c>
      <c r="S115" s="5">
        <f t="shared" si="40"/>
        <v>170968.17447688157</v>
      </c>
      <c r="T115" s="20">
        <f>SUM(S115:$S$136)</f>
        <v>267169.39942694269</v>
      </c>
      <c r="U115" s="6">
        <f t="shared" si="41"/>
        <v>1.5626849865152506</v>
      </c>
    </row>
    <row r="116" spans="1:21">
      <c r="A116" s="21">
        <v>102</v>
      </c>
      <c r="B116" s="17">
        <f>Absterbeordnung!C110</f>
        <v>693</v>
      </c>
      <c r="C116" s="18">
        <f t="shared" si="34"/>
        <v>0.13267297885212007</v>
      </c>
      <c r="D116" s="17">
        <f t="shared" si="35"/>
        <v>91.942374344519209</v>
      </c>
      <c r="E116" s="17">
        <f>SUM(D116:$D$136)</f>
        <v>210.20593350089786</v>
      </c>
      <c r="F116" s="19">
        <f t="shared" si="36"/>
        <v>2.2862791503864233</v>
      </c>
      <c r="G116" s="5"/>
      <c r="H116" s="17">
        <f>Absterbeordnung!C110</f>
        <v>693</v>
      </c>
      <c r="I116" s="18">
        <f t="shared" si="37"/>
        <v>0.13267297885212007</v>
      </c>
      <c r="J116" s="17">
        <f t="shared" si="38"/>
        <v>91.942374344519209</v>
      </c>
      <c r="K116" s="17">
        <f>SUM($J116:J$136)</f>
        <v>210.20593350089786</v>
      </c>
      <c r="L116" s="19">
        <f t="shared" si="39"/>
        <v>2.2862791503864233</v>
      </c>
      <c r="N116" s="6">
        <v>102</v>
      </c>
      <c r="O116" s="6">
        <f t="shared" si="33"/>
        <v>102</v>
      </c>
      <c r="P116" s="20">
        <f t="shared" si="28"/>
        <v>693</v>
      </c>
      <c r="Q116" s="20">
        <f t="shared" si="29"/>
        <v>693</v>
      </c>
      <c r="R116" s="5">
        <f t="shared" si="30"/>
        <v>693</v>
      </c>
      <c r="S116" s="5">
        <f t="shared" si="40"/>
        <v>63716.065420751809</v>
      </c>
      <c r="T116" s="20">
        <f>SUM(S116:$S$136)</f>
        <v>96201.224950061063</v>
      </c>
      <c r="U116" s="6">
        <f t="shared" si="41"/>
        <v>1.5098425226792034</v>
      </c>
    </row>
    <row r="117" spans="1:21">
      <c r="A117" s="21">
        <v>103</v>
      </c>
      <c r="B117" s="17">
        <f>Absterbeordnung!C111</f>
        <v>413</v>
      </c>
      <c r="C117" s="18">
        <f t="shared" si="34"/>
        <v>0.13007154789423539</v>
      </c>
      <c r="D117" s="17">
        <f t="shared" si="35"/>
        <v>53.719549280319214</v>
      </c>
      <c r="E117" s="17">
        <f>SUM(D117:$D$136)</f>
        <v>118.26355915637859</v>
      </c>
      <c r="F117" s="19">
        <f t="shared" si="36"/>
        <v>2.2014994678986599</v>
      </c>
      <c r="G117" s="5"/>
      <c r="H117" s="17">
        <f>Absterbeordnung!C111</f>
        <v>413</v>
      </c>
      <c r="I117" s="18">
        <f t="shared" si="37"/>
        <v>0.13007154789423539</v>
      </c>
      <c r="J117" s="17">
        <f t="shared" si="38"/>
        <v>53.719549280319214</v>
      </c>
      <c r="K117" s="17">
        <f>SUM($J117:J$136)</f>
        <v>118.26355915637859</v>
      </c>
      <c r="L117" s="19">
        <f t="shared" si="39"/>
        <v>2.2014994678986599</v>
      </c>
      <c r="N117" s="6">
        <v>103</v>
      </c>
      <c r="O117" s="6">
        <f t="shared" si="33"/>
        <v>103</v>
      </c>
      <c r="P117" s="20">
        <f t="shared" si="28"/>
        <v>413</v>
      </c>
      <c r="Q117" s="20">
        <f t="shared" si="29"/>
        <v>413</v>
      </c>
      <c r="R117" s="5">
        <f t="shared" si="30"/>
        <v>413</v>
      </c>
      <c r="S117" s="5">
        <f t="shared" si="40"/>
        <v>22186.173852771837</v>
      </c>
      <c r="T117" s="20">
        <f>SUM(S117:$S$136)</f>
        <v>32485.159529309247</v>
      </c>
      <c r="U117" s="6">
        <f t="shared" si="41"/>
        <v>1.4642073818082293</v>
      </c>
    </row>
    <row r="118" spans="1:21">
      <c r="A118" s="21">
        <v>104</v>
      </c>
      <c r="B118" s="17">
        <f>Absterbeordnung!C112</f>
        <v>238</v>
      </c>
      <c r="C118" s="18">
        <f t="shared" si="34"/>
        <v>0.12752112538650526</v>
      </c>
      <c r="D118" s="17">
        <f t="shared" si="35"/>
        <v>30.350027841988251</v>
      </c>
      <c r="E118" s="17">
        <f>SUM(D118:$D$136)</f>
        <v>64.544009876059377</v>
      </c>
      <c r="F118" s="19">
        <f t="shared" si="36"/>
        <v>2.1266540581806286</v>
      </c>
      <c r="G118" s="5"/>
      <c r="H118" s="17">
        <f>Absterbeordnung!C112</f>
        <v>238</v>
      </c>
      <c r="I118" s="18">
        <f t="shared" si="37"/>
        <v>0.12752112538650526</v>
      </c>
      <c r="J118" s="17">
        <f t="shared" si="38"/>
        <v>30.350027841988251</v>
      </c>
      <c r="K118" s="17">
        <f>SUM($J118:J$136)</f>
        <v>64.544009876059377</v>
      </c>
      <c r="L118" s="19">
        <f t="shared" si="39"/>
        <v>2.1266540581806286</v>
      </c>
      <c r="N118" s="6">
        <v>104</v>
      </c>
      <c r="O118" s="6">
        <f t="shared" si="33"/>
        <v>104</v>
      </c>
      <c r="P118" s="20">
        <f t="shared" si="28"/>
        <v>238</v>
      </c>
      <c r="Q118" s="20">
        <f t="shared" si="29"/>
        <v>238</v>
      </c>
      <c r="R118" s="5">
        <f t="shared" si="30"/>
        <v>238</v>
      </c>
      <c r="S118" s="5">
        <f t="shared" si="40"/>
        <v>7223.3066263932042</v>
      </c>
      <c r="T118" s="20">
        <f>SUM(S118:$S$136)</f>
        <v>10298.985676537412</v>
      </c>
      <c r="U118" s="6">
        <f t="shared" si="41"/>
        <v>1.4257993200656884</v>
      </c>
    </row>
    <row r="119" spans="1:21">
      <c r="A119" s="21">
        <v>105</v>
      </c>
      <c r="B119" s="17">
        <f>Absterbeordnung!C113</f>
        <v>133</v>
      </c>
      <c r="C119" s="18">
        <f t="shared" si="34"/>
        <v>0.12502071116324046</v>
      </c>
      <c r="D119" s="17">
        <f t="shared" si="35"/>
        <v>16.627754584710981</v>
      </c>
      <c r="E119" s="17">
        <f>SUM(D119:$D$136)</f>
        <v>34.193982034071134</v>
      </c>
      <c r="F119" s="19">
        <f t="shared" si="36"/>
        <v>2.0564401440896947</v>
      </c>
      <c r="G119" s="5"/>
      <c r="H119" s="17">
        <f>Absterbeordnung!C113</f>
        <v>133</v>
      </c>
      <c r="I119" s="18">
        <f t="shared" si="37"/>
        <v>0.12502071116324046</v>
      </c>
      <c r="J119" s="17">
        <f t="shared" si="38"/>
        <v>16.627754584710981</v>
      </c>
      <c r="K119" s="17">
        <f>SUM($J119:J$136)</f>
        <v>34.193982034071134</v>
      </c>
      <c r="L119" s="19">
        <f t="shared" si="39"/>
        <v>2.0564401440896947</v>
      </c>
      <c r="N119" s="6">
        <v>105</v>
      </c>
      <c r="O119" s="6">
        <f t="shared" si="33"/>
        <v>105</v>
      </c>
      <c r="P119" s="20">
        <f t="shared" si="28"/>
        <v>133</v>
      </c>
      <c r="Q119" s="20">
        <f t="shared" si="29"/>
        <v>133</v>
      </c>
      <c r="R119" s="5">
        <f t="shared" si="30"/>
        <v>133</v>
      </c>
      <c r="S119" s="5">
        <f t="shared" si="40"/>
        <v>2211.4913597665604</v>
      </c>
      <c r="T119" s="20">
        <f>SUM(S119:$S$136)</f>
        <v>3075.6790501442065</v>
      </c>
      <c r="U119" s="6">
        <f t="shared" si="41"/>
        <v>1.3907714522876851</v>
      </c>
    </row>
    <row r="120" spans="1:21">
      <c r="A120" s="21">
        <v>106</v>
      </c>
      <c r="B120" s="17">
        <f>Absterbeordnung!C114</f>
        <v>72</v>
      </c>
      <c r="C120" s="18">
        <f t="shared" si="34"/>
        <v>0.12256932466984359</v>
      </c>
      <c r="D120" s="17">
        <f t="shared" si="35"/>
        <v>8.8249913762287377</v>
      </c>
      <c r="E120" s="17">
        <f>SUM(D120:$D$136)</f>
        <v>17.566227449360159</v>
      </c>
      <c r="F120" s="19">
        <f t="shared" si="36"/>
        <v>1.9905093048223341</v>
      </c>
      <c r="G120" s="5"/>
      <c r="H120" s="17">
        <f>Absterbeordnung!C114</f>
        <v>72</v>
      </c>
      <c r="I120" s="18">
        <f t="shared" si="37"/>
        <v>0.12256932466984359</v>
      </c>
      <c r="J120" s="17">
        <f t="shared" si="38"/>
        <v>8.8249913762287377</v>
      </c>
      <c r="K120" s="17">
        <f>SUM($J120:J$136)</f>
        <v>17.566227449360159</v>
      </c>
      <c r="L120" s="19">
        <f t="shared" si="39"/>
        <v>1.9905093048223341</v>
      </c>
      <c r="N120" s="6">
        <v>106</v>
      </c>
      <c r="O120" s="6">
        <f t="shared" si="33"/>
        <v>106</v>
      </c>
      <c r="P120" s="20">
        <f t="shared" si="28"/>
        <v>72</v>
      </c>
      <c r="Q120" s="20">
        <f t="shared" si="29"/>
        <v>72</v>
      </c>
      <c r="R120" s="5">
        <f t="shared" si="30"/>
        <v>72</v>
      </c>
      <c r="S120" s="5">
        <f t="shared" si="40"/>
        <v>635.39937908846912</v>
      </c>
      <c r="T120" s="20">
        <f>SUM(S120:$S$136)</f>
        <v>864.18769037764594</v>
      </c>
      <c r="U120" s="6">
        <f t="shared" si="41"/>
        <v>1.3600700894882709</v>
      </c>
    </row>
    <row r="121" spans="1:21">
      <c r="A121" s="21">
        <v>107</v>
      </c>
      <c r="B121" s="17">
        <f>Absterbeordnung!C115</f>
        <v>38</v>
      </c>
      <c r="C121" s="18">
        <f t="shared" si="34"/>
        <v>0.12016600457827803</v>
      </c>
      <c r="D121" s="17">
        <f t="shared" si="35"/>
        <v>4.5663081739745648</v>
      </c>
      <c r="E121" s="17">
        <f>SUM(D121:$D$136)</f>
        <v>8.741236073131418</v>
      </c>
      <c r="F121" s="19">
        <f t="shared" si="36"/>
        <v>1.9142895617408473</v>
      </c>
      <c r="G121" s="5"/>
      <c r="H121" s="17">
        <f>Absterbeordnung!C115</f>
        <v>38</v>
      </c>
      <c r="I121" s="18">
        <f t="shared" si="37"/>
        <v>0.12016600457827803</v>
      </c>
      <c r="J121" s="17">
        <f t="shared" si="38"/>
        <v>4.5663081739745648</v>
      </c>
      <c r="K121" s="17">
        <f>SUM($J121:J$136)</f>
        <v>8.741236073131418</v>
      </c>
      <c r="L121" s="19">
        <f t="shared" si="39"/>
        <v>1.9142895617408473</v>
      </c>
      <c r="N121" s="6">
        <v>107</v>
      </c>
      <c r="O121" s="6">
        <f t="shared" si="33"/>
        <v>107</v>
      </c>
      <c r="P121" s="20">
        <f t="shared" si="28"/>
        <v>38</v>
      </c>
      <c r="Q121" s="20">
        <f t="shared" si="29"/>
        <v>38</v>
      </c>
      <c r="R121" s="5">
        <f t="shared" si="30"/>
        <v>38</v>
      </c>
      <c r="S121" s="5">
        <f t="shared" si="40"/>
        <v>173.51971061103347</v>
      </c>
      <c r="T121" s="20">
        <f>SUM(S121:$S$136)</f>
        <v>228.78831128917682</v>
      </c>
      <c r="U121" s="6">
        <f t="shared" si="41"/>
        <v>1.3185148274136702</v>
      </c>
    </row>
    <row r="122" spans="1:21">
      <c r="A122" s="21">
        <v>108</v>
      </c>
      <c r="B122" s="17">
        <f>Absterbeordnung!C116</f>
        <v>19</v>
      </c>
      <c r="C122" s="18">
        <f t="shared" si="34"/>
        <v>0.11780980841007649</v>
      </c>
      <c r="D122" s="17">
        <f t="shared" si="35"/>
        <v>2.2383863597914533</v>
      </c>
      <c r="E122" s="17">
        <f>SUM(D122:$D$136)</f>
        <v>4.1749278991568524</v>
      </c>
      <c r="F122" s="19">
        <f t="shared" si="36"/>
        <v>1.8651507059513279</v>
      </c>
      <c r="G122" s="5"/>
      <c r="H122" s="17">
        <f>Absterbeordnung!C116</f>
        <v>19</v>
      </c>
      <c r="I122" s="18">
        <f t="shared" si="37"/>
        <v>0.11780980841007649</v>
      </c>
      <c r="J122" s="17">
        <f t="shared" si="38"/>
        <v>2.2383863597914533</v>
      </c>
      <c r="K122" s="17">
        <f>SUM($J122:J$136)</f>
        <v>4.1749278991568524</v>
      </c>
      <c r="L122" s="19">
        <f t="shared" si="39"/>
        <v>1.8651507059513279</v>
      </c>
      <c r="N122" s="6">
        <v>108</v>
      </c>
      <c r="O122" s="6">
        <f t="shared" si="33"/>
        <v>108</v>
      </c>
      <c r="P122" s="20">
        <f t="shared" si="28"/>
        <v>19</v>
      </c>
      <c r="Q122" s="20">
        <f t="shared" si="29"/>
        <v>19</v>
      </c>
      <c r="R122" s="5">
        <f t="shared" si="30"/>
        <v>19</v>
      </c>
      <c r="S122" s="5">
        <f t="shared" si="40"/>
        <v>42.529340836037612</v>
      </c>
      <c r="T122" s="20">
        <f>SUM(S122:$S$136)</f>
        <v>55.268600678143329</v>
      </c>
      <c r="U122" s="6">
        <f t="shared" si="41"/>
        <v>1.2995404958477748</v>
      </c>
    </row>
    <row r="123" spans="1:21">
      <c r="A123" s="21">
        <v>109</v>
      </c>
      <c r="B123" s="17">
        <f>Absterbeordnung!C117</f>
        <v>9</v>
      </c>
      <c r="C123" s="18">
        <f t="shared" si="34"/>
        <v>0.11549981216674166</v>
      </c>
      <c r="D123" s="17">
        <f t="shared" si="35"/>
        <v>1.0394983095006749</v>
      </c>
      <c r="E123" s="17">
        <f>SUM(D123:$D$136)</f>
        <v>1.9365415393653997</v>
      </c>
      <c r="F123" s="19">
        <f t="shared" si="36"/>
        <v>1.8629578534818603</v>
      </c>
      <c r="G123" s="5"/>
      <c r="H123" s="17">
        <f>Absterbeordnung!C117</f>
        <v>9</v>
      </c>
      <c r="I123" s="18">
        <f t="shared" si="37"/>
        <v>0.11549981216674166</v>
      </c>
      <c r="J123" s="17">
        <f t="shared" si="38"/>
        <v>1.0394983095006749</v>
      </c>
      <c r="K123" s="17">
        <f>SUM($J123:J$136)</f>
        <v>1.9365415393653997</v>
      </c>
      <c r="L123" s="19">
        <f t="shared" si="39"/>
        <v>1.8629578534818603</v>
      </c>
      <c r="N123" s="6">
        <v>109</v>
      </c>
      <c r="O123" s="6">
        <f t="shared" si="33"/>
        <v>109</v>
      </c>
      <c r="P123" s="20">
        <f t="shared" si="28"/>
        <v>9</v>
      </c>
      <c r="Q123" s="20">
        <f t="shared" si="29"/>
        <v>9</v>
      </c>
      <c r="R123" s="5">
        <f t="shared" si="30"/>
        <v>9</v>
      </c>
      <c r="S123" s="5">
        <f t="shared" si="40"/>
        <v>9.355484785506075</v>
      </c>
      <c r="T123" s="20">
        <f>SUM(S123:$S$136)</f>
        <v>12.739259842105723</v>
      </c>
      <c r="U123" s="6">
        <f t="shared" si="41"/>
        <v>1.3616889059391064</v>
      </c>
    </row>
    <row r="124" spans="1:21">
      <c r="A124" s="21">
        <v>110</v>
      </c>
      <c r="B124" s="17">
        <f>Absterbeordnung!C118</f>
        <v>5</v>
      </c>
      <c r="C124" s="18">
        <f t="shared" si="34"/>
        <v>0.11323510996739378</v>
      </c>
      <c r="D124" s="17">
        <f t="shared" si="35"/>
        <v>0.56617554983696894</v>
      </c>
      <c r="E124" s="17">
        <f>SUM(D124:$D$136)</f>
        <v>0.89704322986472473</v>
      </c>
      <c r="F124" s="19">
        <f t="shared" si="36"/>
        <v>1.5843906189926951</v>
      </c>
      <c r="G124" s="5"/>
      <c r="H124" s="17">
        <f>Absterbeordnung!C118</f>
        <v>5</v>
      </c>
      <c r="I124" s="18">
        <f t="shared" si="37"/>
        <v>0.11323510996739378</v>
      </c>
      <c r="J124" s="17">
        <f t="shared" si="38"/>
        <v>0.56617554983696894</v>
      </c>
      <c r="K124" s="17">
        <f>SUM($J124:J$136)</f>
        <v>0.89704322986472473</v>
      </c>
      <c r="L124" s="19">
        <f t="shared" si="39"/>
        <v>1.5843906189926951</v>
      </c>
      <c r="N124" s="6">
        <v>110</v>
      </c>
      <c r="O124" s="6">
        <f t="shared" si="33"/>
        <v>110</v>
      </c>
      <c r="P124" s="20">
        <f t="shared" si="28"/>
        <v>5</v>
      </c>
      <c r="Q124" s="20">
        <f t="shared" si="29"/>
        <v>5</v>
      </c>
      <c r="R124" s="5">
        <f t="shared" si="30"/>
        <v>5</v>
      </c>
      <c r="S124" s="5">
        <f t="shared" si="40"/>
        <v>2.8308777491848445</v>
      </c>
      <c r="T124" s="20">
        <f>SUM(S124:$S$136)</f>
        <v>3.3837750565996472</v>
      </c>
      <c r="U124" s="6">
        <f t="shared" si="41"/>
        <v>1.1953094963475588</v>
      </c>
    </row>
    <row r="125" spans="1:21">
      <c r="A125" s="21">
        <v>111</v>
      </c>
      <c r="B125" s="17">
        <f>Absterbeordnung!C119</f>
        <v>2</v>
      </c>
      <c r="C125" s="18">
        <f t="shared" si="34"/>
        <v>0.11101481369352335</v>
      </c>
      <c r="D125" s="17">
        <f t="shared" si="35"/>
        <v>0.22202962738704671</v>
      </c>
      <c r="E125" s="17">
        <f>SUM(D125:$D$136)</f>
        <v>0.33086768002775585</v>
      </c>
      <c r="F125" s="19">
        <f t="shared" si="36"/>
        <v>1.4901960784313724</v>
      </c>
      <c r="G125" s="25"/>
      <c r="H125" s="17">
        <f>Absterbeordnung!C119</f>
        <v>2</v>
      </c>
      <c r="I125" s="18">
        <f t="shared" si="37"/>
        <v>0.11101481369352335</v>
      </c>
      <c r="J125" s="17">
        <f t="shared" si="38"/>
        <v>0.22202962738704671</v>
      </c>
      <c r="K125" s="17">
        <f>SUM($J125:J$136)</f>
        <v>0.33086768002775585</v>
      </c>
      <c r="L125" s="19">
        <f t="shared" si="39"/>
        <v>1.4901960784313724</v>
      </c>
      <c r="N125" s="6">
        <v>111</v>
      </c>
      <c r="O125" s="6">
        <f t="shared" si="33"/>
        <v>111</v>
      </c>
      <c r="P125" s="20">
        <f t="shared" si="28"/>
        <v>2</v>
      </c>
      <c r="Q125" s="20">
        <f t="shared" si="29"/>
        <v>2</v>
      </c>
      <c r="R125" s="5">
        <f t="shared" si="30"/>
        <v>2</v>
      </c>
      <c r="S125" s="5">
        <f t="shared" si="40"/>
        <v>0.44405925477409341</v>
      </c>
      <c r="T125" s="20">
        <f>SUM(S125:$S$136)</f>
        <v>0.55289730741480259</v>
      </c>
      <c r="U125" s="6">
        <f t="shared" si="41"/>
        <v>1.2450980392156863</v>
      </c>
    </row>
    <row r="126" spans="1:21">
      <c r="A126" s="21">
        <v>112</v>
      </c>
      <c r="B126" s="17">
        <f>Absterbeordnung!C120</f>
        <v>1</v>
      </c>
      <c r="C126" s="18">
        <f t="shared" si="34"/>
        <v>0.10883805264070914</v>
      </c>
      <c r="D126" s="17">
        <f t="shared" si="35"/>
        <v>0.10883805264070914</v>
      </c>
      <c r="E126" s="17">
        <f>SUM(D126:$D$136)</f>
        <v>0.10883805264070914</v>
      </c>
      <c r="F126" s="19">
        <f t="shared" si="36"/>
        <v>1</v>
      </c>
      <c r="G126" s="5"/>
      <c r="H126" s="17">
        <f>Absterbeordnung!C120</f>
        <v>1</v>
      </c>
      <c r="I126" s="18">
        <f t="shared" si="37"/>
        <v>0.10883805264070914</v>
      </c>
      <c r="J126" s="17">
        <f t="shared" si="38"/>
        <v>0.10883805264070914</v>
      </c>
      <c r="K126" s="17">
        <f>SUM($J126:J$136)</f>
        <v>0.10883805264070914</v>
      </c>
      <c r="L126" s="19">
        <f t="shared" si="39"/>
        <v>1</v>
      </c>
      <c r="N126" s="6">
        <v>112</v>
      </c>
      <c r="O126" s="6">
        <f t="shared" si="33"/>
        <v>112</v>
      </c>
      <c r="P126" s="20">
        <f t="shared" si="28"/>
        <v>1</v>
      </c>
      <c r="Q126" s="20">
        <f t="shared" si="29"/>
        <v>1</v>
      </c>
      <c r="R126" s="5">
        <f t="shared" si="30"/>
        <v>1</v>
      </c>
      <c r="S126" s="5">
        <f t="shared" si="40"/>
        <v>0.10883805264070914</v>
      </c>
      <c r="T126" s="20">
        <f>SUM(S126:$S$136)</f>
        <v>0.10883805264070914</v>
      </c>
      <c r="U126" s="6">
        <f t="shared" si="41"/>
        <v>1</v>
      </c>
    </row>
    <row r="127" spans="1:21">
      <c r="A127" s="21">
        <v>113</v>
      </c>
      <c r="B127" s="17">
        <f>Absterbeordnung!C121</f>
        <v>0</v>
      </c>
      <c r="C127" s="18">
        <f t="shared" si="34"/>
        <v>0.10670397317716583</v>
      </c>
      <c r="D127" s="17">
        <f t="shared" si="35"/>
        <v>0</v>
      </c>
      <c r="E127" s="17">
        <f>SUM(D127:$D$136)</f>
        <v>0</v>
      </c>
      <c r="F127" s="19" t="e">
        <f t="shared" si="36"/>
        <v>#DIV/0!</v>
      </c>
      <c r="G127" s="27"/>
      <c r="H127" s="17">
        <f>Absterbeordnung!C121</f>
        <v>0</v>
      </c>
      <c r="I127" s="18">
        <f t="shared" si="37"/>
        <v>0.10670397317716583</v>
      </c>
      <c r="J127" s="17">
        <f t="shared" si="38"/>
        <v>0</v>
      </c>
      <c r="K127" s="17">
        <f>SUM($J127:J$136)</f>
        <v>0</v>
      </c>
      <c r="L127" s="19" t="e">
        <f t="shared" si="39"/>
        <v>#DIV/0!</v>
      </c>
      <c r="N127" s="6">
        <v>113</v>
      </c>
      <c r="O127" s="6">
        <f t="shared" si="33"/>
        <v>113</v>
      </c>
      <c r="P127" s="20">
        <f t="shared" si="28"/>
        <v>0</v>
      </c>
      <c r="Q127" s="20">
        <f t="shared" si="29"/>
        <v>0</v>
      </c>
      <c r="R127" s="5">
        <f t="shared" si="30"/>
        <v>0</v>
      </c>
      <c r="S127" s="5">
        <f t="shared" si="40"/>
        <v>0</v>
      </c>
      <c r="T127" s="20">
        <f>SUM(S127:$S$136)</f>
        <v>0</v>
      </c>
      <c r="U127" s="6" t="e">
        <f t="shared" si="41"/>
        <v>#DIV/0!</v>
      </c>
    </row>
    <row r="128" spans="1:21">
      <c r="A128" s="21">
        <v>114</v>
      </c>
      <c r="B128" s="17">
        <f>Absterbeordnung!C122</f>
        <v>0</v>
      </c>
      <c r="C128" s="18">
        <f t="shared" ref="C128:C134" si="42">1/(((1+($B$5/100))^A128))</f>
        <v>0.10461173840898609</v>
      </c>
      <c r="D128" s="17">
        <f t="shared" ref="D128:D134" si="43">B128*C128</f>
        <v>0</v>
      </c>
      <c r="E128" s="17">
        <f>SUM(D128:$D$136)</f>
        <v>0</v>
      </c>
      <c r="F128" s="19" t="e">
        <f t="shared" ref="F128:F134" si="44">E128/D128</f>
        <v>#DIV/0!</v>
      </c>
      <c r="G128" s="27"/>
      <c r="H128" s="17">
        <f>Absterbeordnung!C122</f>
        <v>0</v>
      </c>
      <c r="I128" s="18">
        <f t="shared" ref="I128:I134" si="45">1/(((1+($B$5/100))^A128))</f>
        <v>0.10461173840898609</v>
      </c>
      <c r="J128" s="17">
        <f t="shared" ref="J128:J134" si="46">H128*I128</f>
        <v>0</v>
      </c>
      <c r="K128" s="17">
        <f>SUM($J128:J$136)</f>
        <v>0</v>
      </c>
      <c r="L128" s="19" t="e">
        <f t="shared" ref="L128:L134" si="47">K128/J128</f>
        <v>#DIV/0!</v>
      </c>
      <c r="N128" s="6">
        <v>114</v>
      </c>
      <c r="O128" s="6">
        <f t="shared" si="33"/>
        <v>114</v>
      </c>
      <c r="P128" s="20">
        <f t="shared" ref="P128:P134" si="48">B128</f>
        <v>0</v>
      </c>
      <c r="Q128" s="20">
        <f t="shared" ref="Q128:Q134" si="49">B128</f>
        <v>0</v>
      </c>
      <c r="R128" s="5">
        <f t="shared" si="30"/>
        <v>0</v>
      </c>
      <c r="S128" s="5">
        <f t="shared" si="40"/>
        <v>0</v>
      </c>
      <c r="T128" s="20">
        <f>SUM(S128:$S$136)</f>
        <v>0</v>
      </c>
      <c r="U128" s="6" t="e">
        <f t="shared" ref="U128:U134" si="50">T128/S128</f>
        <v>#DIV/0!</v>
      </c>
    </row>
    <row r="129" spans="1:21">
      <c r="A129" s="21">
        <v>115</v>
      </c>
      <c r="B129" s="17">
        <f>Absterbeordnung!C123</f>
        <v>0</v>
      </c>
      <c r="C129" s="18">
        <f t="shared" si="42"/>
        <v>0.10256052785194716</v>
      </c>
      <c r="D129" s="17">
        <f t="shared" si="43"/>
        <v>0</v>
      </c>
      <c r="E129" s="17">
        <f>SUM(D129:$D$136)</f>
        <v>0</v>
      </c>
      <c r="F129" s="19" t="e">
        <f t="shared" si="44"/>
        <v>#DIV/0!</v>
      </c>
      <c r="G129" s="27"/>
      <c r="H129" s="17">
        <f>Absterbeordnung!C123</f>
        <v>0</v>
      </c>
      <c r="I129" s="18">
        <f t="shared" si="45"/>
        <v>0.10256052785194716</v>
      </c>
      <c r="J129" s="17">
        <f t="shared" si="46"/>
        <v>0</v>
      </c>
      <c r="K129" s="17">
        <f>SUM($J129:J$136)</f>
        <v>0</v>
      </c>
      <c r="L129" s="19" t="e">
        <f t="shared" si="47"/>
        <v>#DIV/0!</v>
      </c>
      <c r="N129" s="6">
        <v>115</v>
      </c>
      <c r="O129" s="6">
        <f t="shared" si="33"/>
        <v>115</v>
      </c>
      <c r="P129" s="20">
        <f t="shared" si="48"/>
        <v>0</v>
      </c>
      <c r="Q129" s="20">
        <f t="shared" si="49"/>
        <v>0</v>
      </c>
      <c r="R129" s="5">
        <f t="shared" si="30"/>
        <v>0</v>
      </c>
      <c r="S129" s="5">
        <f t="shared" si="40"/>
        <v>0</v>
      </c>
      <c r="T129" s="20">
        <f>SUM(S129:$S$136)</f>
        <v>0</v>
      </c>
      <c r="U129" s="6" t="e">
        <f t="shared" si="50"/>
        <v>#DIV/0!</v>
      </c>
    </row>
    <row r="130" spans="1:21">
      <c r="A130" s="21">
        <v>116</v>
      </c>
      <c r="B130" s="17">
        <f>Absterbeordnung!C124</f>
        <v>0</v>
      </c>
      <c r="C130" s="18">
        <f t="shared" si="42"/>
        <v>0.1005495371097521</v>
      </c>
      <c r="D130" s="17">
        <f t="shared" si="43"/>
        <v>0</v>
      </c>
      <c r="E130" s="17">
        <f>SUM(D130:$D$136)</f>
        <v>0</v>
      </c>
      <c r="F130" s="19" t="e">
        <f t="shared" si="44"/>
        <v>#DIV/0!</v>
      </c>
      <c r="G130" s="27"/>
      <c r="H130" s="17">
        <f>Absterbeordnung!C124</f>
        <v>0</v>
      </c>
      <c r="I130" s="18">
        <f t="shared" si="45"/>
        <v>0.1005495371097521</v>
      </c>
      <c r="J130" s="17">
        <f t="shared" si="46"/>
        <v>0</v>
      </c>
      <c r="K130" s="17">
        <f>SUM($J130:J$136)</f>
        <v>0</v>
      </c>
      <c r="L130" s="19" t="e">
        <f t="shared" si="47"/>
        <v>#DIV/0!</v>
      </c>
      <c r="N130" s="6">
        <v>116</v>
      </c>
      <c r="O130" s="6">
        <f t="shared" si="33"/>
        <v>116</v>
      </c>
      <c r="P130" s="20">
        <f t="shared" si="48"/>
        <v>0</v>
      </c>
      <c r="Q130" s="20">
        <f t="shared" si="49"/>
        <v>0</v>
      </c>
      <c r="R130" s="5">
        <f t="shared" si="30"/>
        <v>0</v>
      </c>
      <c r="S130" s="5">
        <f t="shared" si="40"/>
        <v>0</v>
      </c>
      <c r="T130" s="20">
        <f>SUM(S130:$S$136)</f>
        <v>0</v>
      </c>
      <c r="U130" s="6" t="e">
        <f t="shared" si="50"/>
        <v>#DIV/0!</v>
      </c>
    </row>
    <row r="131" spans="1:21">
      <c r="A131" s="21">
        <v>117</v>
      </c>
      <c r="B131" s="17">
        <f>Absterbeordnung!C125</f>
        <v>0</v>
      </c>
      <c r="C131" s="18">
        <f t="shared" si="42"/>
        <v>9.8577977558580526E-2</v>
      </c>
      <c r="D131" s="17">
        <f t="shared" si="43"/>
        <v>0</v>
      </c>
      <c r="E131" s="17">
        <f>SUM(D131:$D$136)</f>
        <v>0</v>
      </c>
      <c r="F131" s="19" t="e">
        <f t="shared" si="44"/>
        <v>#DIV/0!</v>
      </c>
      <c r="G131" s="27"/>
      <c r="H131" s="17">
        <f>Absterbeordnung!C125</f>
        <v>0</v>
      </c>
      <c r="I131" s="18">
        <f t="shared" si="45"/>
        <v>9.8577977558580526E-2</v>
      </c>
      <c r="J131" s="17">
        <f t="shared" si="46"/>
        <v>0</v>
      </c>
      <c r="K131" s="17">
        <f>SUM($J131:J$136)</f>
        <v>0</v>
      </c>
      <c r="L131" s="19" t="e">
        <f t="shared" si="47"/>
        <v>#DIV/0!</v>
      </c>
      <c r="N131" s="6">
        <v>117</v>
      </c>
      <c r="O131" s="6">
        <f t="shared" si="33"/>
        <v>117</v>
      </c>
      <c r="P131" s="20">
        <f t="shared" si="48"/>
        <v>0</v>
      </c>
      <c r="Q131" s="20">
        <f t="shared" si="49"/>
        <v>0</v>
      </c>
      <c r="R131" s="5">
        <f t="shared" si="30"/>
        <v>0</v>
      </c>
      <c r="S131" s="5">
        <f t="shared" si="40"/>
        <v>0</v>
      </c>
      <c r="T131" s="20">
        <f>SUM(S131:$S$136)</f>
        <v>0</v>
      </c>
      <c r="U131" s="6" t="e">
        <f t="shared" si="50"/>
        <v>#DIV/0!</v>
      </c>
    </row>
    <row r="132" spans="1:21">
      <c r="A132" s="21">
        <v>118</v>
      </c>
      <c r="B132" s="17">
        <f>Absterbeordnung!C126</f>
        <v>0</v>
      </c>
      <c r="C132" s="18">
        <f t="shared" si="42"/>
        <v>9.6645076037824032E-2</v>
      </c>
      <c r="D132" s="17">
        <f t="shared" si="43"/>
        <v>0</v>
      </c>
      <c r="E132" s="17">
        <f>SUM(D132:$D$136)</f>
        <v>0</v>
      </c>
      <c r="F132" s="19" t="e">
        <f t="shared" si="44"/>
        <v>#DIV/0!</v>
      </c>
      <c r="G132" s="27"/>
      <c r="H132" s="17">
        <f>Absterbeordnung!C126</f>
        <v>0</v>
      </c>
      <c r="I132" s="18">
        <f t="shared" si="45"/>
        <v>9.6645076037824032E-2</v>
      </c>
      <c r="J132" s="17">
        <f t="shared" si="46"/>
        <v>0</v>
      </c>
      <c r="K132" s="17">
        <f>SUM($J132:J$136)</f>
        <v>0</v>
      </c>
      <c r="L132" s="19" t="e">
        <f t="shared" si="47"/>
        <v>#DIV/0!</v>
      </c>
      <c r="N132" s="6">
        <v>118</v>
      </c>
      <c r="O132" s="6">
        <f t="shared" si="33"/>
        <v>118</v>
      </c>
      <c r="P132" s="20">
        <f t="shared" si="48"/>
        <v>0</v>
      </c>
      <c r="Q132" s="20">
        <f t="shared" si="49"/>
        <v>0</v>
      </c>
      <c r="R132" s="5">
        <f t="shared" si="30"/>
        <v>0</v>
      </c>
      <c r="S132" s="5">
        <f t="shared" si="40"/>
        <v>0</v>
      </c>
      <c r="T132" s="20">
        <f>SUM(S132:$S$136)</f>
        <v>0</v>
      </c>
      <c r="U132" s="6" t="e">
        <f t="shared" si="50"/>
        <v>#DIV/0!</v>
      </c>
    </row>
    <row r="133" spans="1:21">
      <c r="A133" s="21">
        <v>119</v>
      </c>
      <c r="B133" s="17">
        <f>Absterbeordnung!C127</f>
        <v>0</v>
      </c>
      <c r="C133" s="18">
        <f t="shared" si="42"/>
        <v>9.4750074546886331E-2</v>
      </c>
      <c r="D133" s="17">
        <f t="shared" si="43"/>
        <v>0</v>
      </c>
      <c r="E133" s="17">
        <f>SUM(D133:$D$136)</f>
        <v>0</v>
      </c>
      <c r="F133" s="19" t="e">
        <f t="shared" si="44"/>
        <v>#DIV/0!</v>
      </c>
      <c r="G133" s="27"/>
      <c r="H133" s="17">
        <f>Absterbeordnung!C127</f>
        <v>0</v>
      </c>
      <c r="I133" s="18">
        <f t="shared" si="45"/>
        <v>9.4750074546886331E-2</v>
      </c>
      <c r="J133" s="17">
        <f t="shared" si="46"/>
        <v>0</v>
      </c>
      <c r="K133" s="17">
        <f>SUM($J133:J$136)</f>
        <v>0</v>
      </c>
      <c r="L133" s="19" t="e">
        <f t="shared" si="47"/>
        <v>#DIV/0!</v>
      </c>
      <c r="N133" s="6">
        <v>119</v>
      </c>
      <c r="O133" s="6">
        <f t="shared" si="33"/>
        <v>119</v>
      </c>
      <c r="P133" s="20">
        <f t="shared" si="48"/>
        <v>0</v>
      </c>
      <c r="Q133" s="20">
        <f t="shared" si="49"/>
        <v>0</v>
      </c>
      <c r="R133" s="5">
        <f t="shared" si="30"/>
        <v>0</v>
      </c>
      <c r="S133" s="5">
        <f t="shared" si="40"/>
        <v>0</v>
      </c>
      <c r="T133" s="20">
        <f>SUM(S133:$S$136)</f>
        <v>0</v>
      </c>
      <c r="U133" s="6" t="e">
        <f t="shared" si="50"/>
        <v>#DIV/0!</v>
      </c>
    </row>
    <row r="134" spans="1:21">
      <c r="A134" s="21">
        <v>120</v>
      </c>
      <c r="B134" s="17">
        <f>Absterbeordnung!C128</f>
        <v>0</v>
      </c>
      <c r="C134" s="18">
        <f t="shared" si="42"/>
        <v>9.2892229947927757E-2</v>
      </c>
      <c r="D134" s="17">
        <f t="shared" si="43"/>
        <v>0</v>
      </c>
      <c r="E134" s="17">
        <f>SUM(D134:$D$136)</f>
        <v>0</v>
      </c>
      <c r="F134" s="19" t="e">
        <f t="shared" si="44"/>
        <v>#DIV/0!</v>
      </c>
      <c r="G134" s="27"/>
      <c r="H134" s="17">
        <f>Absterbeordnung!C128</f>
        <v>0</v>
      </c>
      <c r="I134" s="18">
        <f t="shared" si="45"/>
        <v>9.2892229947927757E-2</v>
      </c>
      <c r="J134" s="17">
        <f t="shared" si="46"/>
        <v>0</v>
      </c>
      <c r="K134" s="17">
        <f>SUM($J134:J$136)</f>
        <v>0</v>
      </c>
      <c r="L134" s="19" t="e">
        <f t="shared" si="47"/>
        <v>#DIV/0!</v>
      </c>
      <c r="N134" s="6">
        <v>120</v>
      </c>
      <c r="O134" s="6">
        <f t="shared" si="33"/>
        <v>120</v>
      </c>
      <c r="P134" s="20">
        <f t="shared" si="48"/>
        <v>0</v>
      </c>
      <c r="Q134" s="20">
        <f t="shared" si="49"/>
        <v>0</v>
      </c>
      <c r="R134" s="5">
        <f t="shared" si="30"/>
        <v>0</v>
      </c>
      <c r="S134" s="5">
        <f t="shared" si="40"/>
        <v>0</v>
      </c>
      <c r="T134" s="20">
        <f>SUM(S134:$S$136)</f>
        <v>0</v>
      </c>
      <c r="U134" s="6" t="e">
        <f t="shared" si="50"/>
        <v>#DIV/0!</v>
      </c>
    </row>
    <row r="135" spans="1:21">
      <c r="A135" s="21">
        <v>121</v>
      </c>
      <c r="B135" s="17">
        <f>Absterbeordnung!C129</f>
        <v>0</v>
      </c>
      <c r="C135" s="18">
        <f>1/(((1+($B$5/100))^A135))</f>
        <v>9.1070813674438977E-2</v>
      </c>
      <c r="D135" s="17">
        <f>B135*C135</f>
        <v>0</v>
      </c>
      <c r="E135" s="17">
        <f>SUM(D135:$D$136)</f>
        <v>0</v>
      </c>
      <c r="F135" s="19" t="e">
        <f>E135/D135</f>
        <v>#DIV/0!</v>
      </c>
      <c r="G135" s="27"/>
      <c r="H135" s="17">
        <f>Absterbeordnung!C129</f>
        <v>0</v>
      </c>
      <c r="I135" s="18">
        <f>1/(((1+($B$5/100))^A135))</f>
        <v>9.1070813674438977E-2</v>
      </c>
      <c r="J135" s="17">
        <f>H135*I135</f>
        <v>0</v>
      </c>
      <c r="K135" s="17">
        <f>SUM($J135:J$136)</f>
        <v>0</v>
      </c>
      <c r="L135" s="19" t="e">
        <f>K135/J135</f>
        <v>#DIV/0!</v>
      </c>
      <c r="N135" s="6">
        <v>121</v>
      </c>
      <c r="O135" s="6">
        <f t="shared" si="33"/>
        <v>121</v>
      </c>
      <c r="P135" s="20">
        <f>B135</f>
        <v>0</v>
      </c>
      <c r="Q135" s="20">
        <f>B135</f>
        <v>0</v>
      </c>
      <c r="R135" s="5">
        <f t="shared" si="30"/>
        <v>0</v>
      </c>
      <c r="S135" s="5">
        <f t="shared" si="40"/>
        <v>0</v>
      </c>
      <c r="T135" s="20">
        <f>SUM(S135:$S$136)</f>
        <v>0</v>
      </c>
      <c r="U135" s="6" t="e">
        <f>T135/S135</f>
        <v>#DIV/0!</v>
      </c>
    </row>
    <row r="136" spans="1:21">
      <c r="A136" s="21">
        <v>122</v>
      </c>
      <c r="B136" s="17">
        <f>Absterbeordnung!C130</f>
        <v>0</v>
      </c>
      <c r="C136" s="18">
        <f>1/(((1+($B$5/100))^A136))</f>
        <v>8.9285111445528406E-2</v>
      </c>
      <c r="D136" s="17">
        <f>B136*C136</f>
        <v>0</v>
      </c>
      <c r="E136" s="17">
        <f>SUM(D136:$D$136)</f>
        <v>0</v>
      </c>
      <c r="F136" s="19" t="e">
        <f>E136/D136</f>
        <v>#DIV/0!</v>
      </c>
      <c r="G136" s="27"/>
      <c r="H136" s="17">
        <f>Absterbeordnung!C130</f>
        <v>0</v>
      </c>
      <c r="I136" s="18">
        <f>1/(((1+($B$5/100))^A136))</f>
        <v>8.9285111445528406E-2</v>
      </c>
      <c r="J136" s="17">
        <f>H136*I136</f>
        <v>0</v>
      </c>
      <c r="K136" s="17">
        <f>SUM($J136:J$136)</f>
        <v>0</v>
      </c>
      <c r="L136" s="19" t="e">
        <f>K136/J136</f>
        <v>#DIV/0!</v>
      </c>
      <c r="N136" s="6">
        <v>122</v>
      </c>
      <c r="O136" s="6">
        <f t="shared" si="33"/>
        <v>122</v>
      </c>
      <c r="P136" s="20">
        <f>B136</f>
        <v>0</v>
      </c>
      <c r="Q136" s="20">
        <f>B136</f>
        <v>0</v>
      </c>
      <c r="R136" s="5">
        <f t="shared" si="30"/>
        <v>0</v>
      </c>
      <c r="S136" s="5">
        <f t="shared" si="40"/>
        <v>0</v>
      </c>
      <c r="T136" s="20">
        <f>SUM(S136:$S$136)</f>
        <v>0</v>
      </c>
      <c r="U136" s="6" t="e">
        <f>T136/S136</f>
        <v>#DIV/0!</v>
      </c>
    </row>
    <row r="137" spans="1:21">
      <c r="B137" s="29"/>
      <c r="D137" s="29"/>
      <c r="E137" s="29"/>
      <c r="G137" s="29"/>
      <c r="H137" s="29"/>
      <c r="J137" s="29"/>
      <c r="K137" s="29"/>
    </row>
    <row r="138" spans="1:21">
      <c r="B138" s="29"/>
      <c r="D138" s="29"/>
      <c r="E138" s="29"/>
      <c r="G138" s="29"/>
      <c r="H138" s="29"/>
      <c r="J138" s="29"/>
      <c r="K138" s="29"/>
    </row>
    <row r="139" spans="1:21">
      <c r="B139" s="29"/>
      <c r="D139" s="29"/>
      <c r="E139" s="29"/>
      <c r="G139" s="29"/>
      <c r="H139" s="29"/>
      <c r="J139" s="29"/>
      <c r="K139" s="29"/>
    </row>
    <row r="140" spans="1:21">
      <c r="B140" s="29"/>
      <c r="D140" s="29"/>
      <c r="E140" s="29"/>
      <c r="G140" s="29"/>
      <c r="H140" s="29"/>
      <c r="J140" s="29"/>
      <c r="K140" s="29"/>
    </row>
    <row r="141" spans="1:21">
      <c r="B141" s="29"/>
      <c r="D141" s="29"/>
      <c r="E141" s="29"/>
      <c r="G141" s="29"/>
      <c r="H141" s="29"/>
      <c r="J141" s="29"/>
      <c r="K141" s="29"/>
    </row>
    <row r="142" spans="1:21">
      <c r="B142" s="29"/>
      <c r="D142" s="29"/>
      <c r="E142" s="29"/>
      <c r="G142" s="29"/>
      <c r="H142" s="29"/>
      <c r="J142" s="29"/>
      <c r="K142" s="29"/>
    </row>
    <row r="143" spans="1:21">
      <c r="B143" s="29"/>
      <c r="D143" s="29"/>
      <c r="E143" s="29"/>
      <c r="G143" s="29"/>
      <c r="H143" s="29"/>
      <c r="J143" s="29"/>
      <c r="K143" s="29"/>
    </row>
    <row r="144" spans="1:21">
      <c r="B144" s="29"/>
      <c r="D144" s="29"/>
      <c r="E144" s="29"/>
      <c r="G144" s="29"/>
      <c r="H144" s="29"/>
      <c r="J144" s="29"/>
      <c r="K144" s="29"/>
    </row>
    <row r="145" spans="2:11">
      <c r="B145" s="29"/>
      <c r="D145" s="29"/>
      <c r="E145" s="29"/>
      <c r="G145" s="29"/>
      <c r="H145" s="29"/>
      <c r="J145" s="29"/>
      <c r="K145" s="29"/>
    </row>
    <row r="146" spans="2:11">
      <c r="B146" s="29"/>
      <c r="D146" s="29"/>
      <c r="E146" s="29"/>
      <c r="G146" s="29"/>
      <c r="H146" s="29"/>
      <c r="J146" s="29"/>
      <c r="K146" s="29"/>
    </row>
    <row r="147" spans="2:11">
      <c r="B147" s="29"/>
      <c r="D147" s="29"/>
      <c r="E147" s="29"/>
      <c r="G147" s="29"/>
      <c r="H147" s="29"/>
      <c r="J147" s="29"/>
      <c r="K147" s="29"/>
    </row>
    <row r="148" spans="2:11">
      <c r="B148" s="29"/>
      <c r="D148" s="29"/>
      <c r="E148" s="29"/>
      <c r="G148" s="29"/>
      <c r="H148" s="29"/>
      <c r="J148" s="29"/>
      <c r="K148" s="29"/>
    </row>
    <row r="149" spans="2:11">
      <c r="B149" s="29"/>
      <c r="D149" s="29"/>
      <c r="E149" s="29"/>
      <c r="G149" s="29"/>
      <c r="H149" s="29"/>
      <c r="J149" s="29"/>
      <c r="K149" s="29"/>
    </row>
    <row r="150" spans="2:11">
      <c r="B150" s="29"/>
      <c r="D150" s="29"/>
      <c r="E150" s="29"/>
      <c r="G150" s="29"/>
      <c r="H150" s="29"/>
      <c r="J150" s="29"/>
      <c r="K150" s="29"/>
    </row>
    <row r="151" spans="2:11">
      <c r="B151" s="29"/>
      <c r="D151" s="29"/>
      <c r="E151" s="29"/>
      <c r="G151" s="29"/>
      <c r="H151" s="29"/>
      <c r="J151" s="29"/>
      <c r="K151" s="29"/>
    </row>
    <row r="152" spans="2:11">
      <c r="B152" s="29"/>
      <c r="D152" s="29"/>
      <c r="E152" s="29"/>
      <c r="G152" s="29"/>
      <c r="H152" s="29"/>
      <c r="J152" s="29"/>
      <c r="K152" s="29"/>
    </row>
    <row r="153" spans="2:11">
      <c r="B153" s="29"/>
      <c r="D153" s="29"/>
      <c r="E153" s="29"/>
      <c r="G153" s="29"/>
      <c r="H153" s="29"/>
      <c r="J153" s="29"/>
      <c r="K153" s="29"/>
    </row>
    <row r="154" spans="2:11">
      <c r="B154" s="29"/>
      <c r="D154" s="29"/>
      <c r="E154" s="29"/>
      <c r="G154" s="29"/>
      <c r="H154" s="29"/>
      <c r="J154" s="29"/>
      <c r="K154" s="29"/>
    </row>
    <row r="155" spans="2:11">
      <c r="B155" s="29"/>
      <c r="D155" s="29"/>
      <c r="E155" s="29"/>
      <c r="G155" s="29"/>
      <c r="H155" s="29"/>
      <c r="J155" s="29"/>
      <c r="K155" s="29"/>
    </row>
    <row r="156" spans="2:11">
      <c r="B156" s="29"/>
      <c r="D156" s="29"/>
      <c r="E156" s="29"/>
      <c r="G156" s="29"/>
      <c r="H156" s="29"/>
      <c r="J156" s="29"/>
      <c r="K156" s="29"/>
    </row>
    <row r="157" spans="2:11">
      <c r="B157" s="29"/>
      <c r="D157" s="29"/>
      <c r="E157" s="29"/>
      <c r="G157" s="29"/>
      <c r="H157" s="29"/>
      <c r="J157" s="29"/>
      <c r="K157" s="29"/>
    </row>
    <row r="158" spans="2:11">
      <c r="B158" s="29"/>
      <c r="D158" s="29"/>
      <c r="E158" s="29"/>
      <c r="G158" s="29"/>
      <c r="H158" s="29"/>
      <c r="J158" s="29"/>
      <c r="K158" s="29"/>
    </row>
    <row r="159" spans="2:11">
      <c r="B159" s="29"/>
      <c r="D159" s="29"/>
      <c r="E159" s="29"/>
      <c r="G159" s="29"/>
      <c r="H159" s="29"/>
      <c r="J159" s="29"/>
      <c r="K159" s="29"/>
    </row>
    <row r="160" spans="2:11">
      <c r="B160" s="29"/>
      <c r="D160" s="29"/>
      <c r="E160" s="29"/>
      <c r="G160" s="29"/>
      <c r="H160" s="29"/>
      <c r="J160" s="29"/>
      <c r="K160" s="29"/>
    </row>
    <row r="161" spans="2:11">
      <c r="B161" s="29"/>
      <c r="D161" s="29"/>
      <c r="E161" s="29"/>
      <c r="G161" s="29"/>
      <c r="H161" s="29"/>
      <c r="J161" s="29"/>
      <c r="K161" s="29"/>
    </row>
    <row r="162" spans="2:11">
      <c r="B162" s="29"/>
      <c r="D162" s="29"/>
      <c r="E162" s="29"/>
      <c r="G162" s="29"/>
      <c r="H162" s="29"/>
      <c r="J162" s="29"/>
      <c r="K162" s="29"/>
    </row>
    <row r="163" spans="2:11">
      <c r="B163" s="29"/>
      <c r="D163" s="29"/>
      <c r="E163" s="29"/>
      <c r="G163" s="29"/>
      <c r="H163" s="29"/>
      <c r="J163" s="29"/>
      <c r="K163" s="29"/>
    </row>
    <row r="164" spans="2:11">
      <c r="B164" s="29"/>
      <c r="D164" s="29"/>
      <c r="E164" s="29"/>
      <c r="G164" s="29"/>
      <c r="H164" s="29"/>
      <c r="J164" s="29"/>
      <c r="K164" s="29"/>
    </row>
    <row r="165" spans="2:11">
      <c r="B165" s="29"/>
      <c r="D165" s="29"/>
      <c r="E165" s="29"/>
      <c r="G165" s="29"/>
      <c r="H165" s="29"/>
      <c r="J165" s="29"/>
      <c r="K165" s="29"/>
    </row>
    <row r="166" spans="2:11">
      <c r="B166" s="29"/>
      <c r="D166" s="29"/>
      <c r="E166" s="29"/>
      <c r="G166" s="29"/>
      <c r="H166" s="29"/>
      <c r="J166" s="29"/>
      <c r="K166" s="29"/>
    </row>
    <row r="167" spans="2:11">
      <c r="B167" s="29"/>
      <c r="D167" s="29"/>
      <c r="E167" s="29"/>
      <c r="G167" s="29"/>
      <c r="H167" s="29"/>
      <c r="J167" s="29"/>
      <c r="K167" s="29"/>
    </row>
    <row r="168" spans="2:11">
      <c r="B168" s="29"/>
      <c r="D168" s="29"/>
      <c r="E168" s="29"/>
      <c r="G168" s="29"/>
      <c r="H168" s="29"/>
      <c r="J168" s="29"/>
      <c r="K168" s="29"/>
    </row>
    <row r="169" spans="2:11">
      <c r="B169" s="29"/>
      <c r="D169" s="29"/>
      <c r="E169" s="29"/>
      <c r="G169" s="29"/>
      <c r="H169" s="29"/>
      <c r="J169" s="29"/>
      <c r="K169" s="29"/>
    </row>
    <row r="170" spans="2:11">
      <c r="B170" s="29"/>
      <c r="D170" s="29"/>
      <c r="E170" s="29"/>
      <c r="G170" s="29"/>
      <c r="H170" s="29"/>
      <c r="J170" s="29"/>
      <c r="K170" s="29"/>
    </row>
    <row r="171" spans="2:11">
      <c r="B171" s="29"/>
      <c r="D171" s="29"/>
      <c r="E171" s="29"/>
      <c r="G171" s="29"/>
      <c r="H171" s="29"/>
      <c r="J171" s="29"/>
      <c r="K171" s="29"/>
    </row>
    <row r="172" spans="2:11">
      <c r="B172" s="29"/>
      <c r="D172" s="29"/>
      <c r="E172" s="29"/>
      <c r="G172" s="29"/>
      <c r="H172" s="29"/>
      <c r="J172" s="29"/>
      <c r="K172" s="29"/>
    </row>
    <row r="173" spans="2:11">
      <c r="B173" s="29"/>
      <c r="D173" s="29"/>
      <c r="E173" s="29"/>
      <c r="G173" s="29"/>
      <c r="H173" s="29"/>
      <c r="J173" s="29"/>
      <c r="K173" s="29"/>
    </row>
    <row r="174" spans="2:11">
      <c r="B174" s="29"/>
      <c r="D174" s="29"/>
      <c r="E174" s="29"/>
      <c r="G174" s="29"/>
      <c r="H174" s="29"/>
      <c r="J174" s="29"/>
      <c r="K174" s="29"/>
    </row>
    <row r="175" spans="2:11">
      <c r="B175" s="29"/>
      <c r="D175" s="29"/>
      <c r="E175" s="29"/>
      <c r="G175" s="29"/>
      <c r="H175" s="29"/>
      <c r="J175" s="29"/>
      <c r="K175" s="29"/>
    </row>
    <row r="176" spans="2:11">
      <c r="B176" s="29"/>
      <c r="D176" s="29"/>
      <c r="E176" s="29"/>
      <c r="G176" s="29"/>
      <c r="H176" s="29"/>
      <c r="J176" s="29"/>
      <c r="K176" s="29"/>
    </row>
    <row r="177" spans="2:11">
      <c r="B177" s="29"/>
      <c r="D177" s="29"/>
      <c r="E177" s="29"/>
      <c r="G177" s="29"/>
      <c r="H177" s="29"/>
      <c r="J177" s="29"/>
      <c r="K177" s="29"/>
    </row>
    <row r="178" spans="2:11">
      <c r="B178" s="29"/>
      <c r="D178" s="29"/>
      <c r="E178" s="29"/>
      <c r="G178" s="29"/>
      <c r="H178" s="29"/>
      <c r="J178" s="29"/>
      <c r="K178" s="29"/>
    </row>
    <row r="179" spans="2:11">
      <c r="B179" s="29"/>
      <c r="D179" s="29"/>
      <c r="E179" s="29"/>
      <c r="G179" s="29"/>
      <c r="H179" s="29"/>
      <c r="J179" s="29"/>
      <c r="K179" s="29"/>
    </row>
    <row r="180" spans="2:11">
      <c r="B180" s="29"/>
      <c r="D180" s="29"/>
      <c r="E180" s="29"/>
      <c r="G180" s="29"/>
      <c r="H180" s="29"/>
      <c r="J180" s="29"/>
      <c r="K180" s="29"/>
    </row>
    <row r="181" spans="2:11">
      <c r="B181" s="29"/>
      <c r="D181" s="29"/>
      <c r="E181" s="29"/>
      <c r="G181" s="29"/>
      <c r="H181" s="29"/>
      <c r="J181" s="29"/>
      <c r="K181" s="29"/>
    </row>
    <row r="182" spans="2:11">
      <c r="B182" s="29"/>
      <c r="D182" s="29"/>
      <c r="E182" s="29"/>
      <c r="G182" s="29"/>
      <c r="H182" s="29"/>
      <c r="J182" s="29"/>
      <c r="K182" s="29"/>
    </row>
    <row r="183" spans="2:11">
      <c r="B183" s="29"/>
      <c r="D183" s="29"/>
      <c r="E183" s="29"/>
      <c r="G183" s="29"/>
      <c r="H183" s="29"/>
      <c r="J183" s="29"/>
      <c r="K183" s="29"/>
    </row>
    <row r="184" spans="2:11">
      <c r="B184" s="29"/>
      <c r="D184" s="29"/>
      <c r="E184" s="29"/>
      <c r="G184" s="29"/>
      <c r="H184" s="29"/>
      <c r="J184" s="29"/>
      <c r="K184" s="29"/>
    </row>
    <row r="185" spans="2:11">
      <c r="B185" s="29"/>
      <c r="D185" s="29"/>
      <c r="E185" s="29"/>
      <c r="G185" s="29"/>
      <c r="H185" s="29"/>
      <c r="J185" s="29"/>
      <c r="K185" s="29"/>
    </row>
    <row r="186" spans="2:11">
      <c r="B186" s="29"/>
      <c r="D186" s="29"/>
      <c r="E186" s="29"/>
      <c r="G186" s="29"/>
      <c r="H186" s="29"/>
      <c r="J186" s="29"/>
      <c r="K186" s="29"/>
    </row>
    <row r="187" spans="2:11">
      <c r="B187" s="29"/>
      <c r="D187" s="29"/>
      <c r="E187" s="29"/>
      <c r="G187" s="29"/>
      <c r="H187" s="29"/>
      <c r="J187" s="29"/>
      <c r="K187" s="29"/>
    </row>
    <row r="188" spans="2:11">
      <c r="B188" s="29"/>
      <c r="D188" s="29"/>
      <c r="E188" s="29"/>
      <c r="G188" s="29"/>
      <c r="H188" s="29"/>
      <c r="J188" s="29"/>
      <c r="K188" s="29"/>
    </row>
    <row r="189" spans="2:11">
      <c r="B189" s="29"/>
      <c r="D189" s="29"/>
      <c r="E189" s="29"/>
      <c r="G189" s="29"/>
      <c r="H189" s="29"/>
      <c r="J189" s="29"/>
      <c r="K189" s="29"/>
    </row>
    <row r="190" spans="2:11">
      <c r="B190" s="29"/>
      <c r="D190" s="29"/>
      <c r="E190" s="29"/>
      <c r="G190" s="29"/>
      <c r="H190" s="29"/>
      <c r="J190" s="29"/>
      <c r="K190" s="29"/>
    </row>
    <row r="191" spans="2:11">
      <c r="B191" s="29"/>
      <c r="D191" s="29"/>
      <c r="E191" s="29"/>
      <c r="G191" s="29"/>
      <c r="H191" s="29"/>
      <c r="J191" s="29"/>
      <c r="K191" s="29"/>
    </row>
    <row r="192" spans="2:11">
      <c r="B192" s="29"/>
      <c r="D192" s="29"/>
      <c r="E192" s="29"/>
      <c r="G192" s="29"/>
      <c r="H192" s="29"/>
      <c r="J192" s="29"/>
      <c r="K192" s="29"/>
    </row>
    <row r="193" spans="2:11">
      <c r="B193" s="29"/>
      <c r="D193" s="29"/>
      <c r="E193" s="29"/>
      <c r="G193" s="29"/>
      <c r="H193" s="29"/>
      <c r="J193" s="29"/>
      <c r="K193" s="29"/>
    </row>
    <row r="194" spans="2:11">
      <c r="B194" s="29"/>
      <c r="D194" s="29"/>
      <c r="E194" s="29"/>
      <c r="G194" s="29"/>
      <c r="H194" s="29"/>
      <c r="J194" s="29"/>
      <c r="K194" s="29"/>
    </row>
    <row r="195" spans="2:11">
      <c r="B195" s="29"/>
      <c r="D195" s="29"/>
      <c r="E195" s="29"/>
      <c r="G195" s="29"/>
      <c r="H195" s="29"/>
      <c r="J195" s="29"/>
      <c r="K195" s="29"/>
    </row>
    <row r="196" spans="2:11">
      <c r="B196" s="29"/>
      <c r="D196" s="29"/>
      <c r="E196" s="29"/>
      <c r="G196" s="29"/>
      <c r="H196" s="29"/>
      <c r="J196" s="29"/>
      <c r="K196" s="29"/>
    </row>
    <row r="197" spans="2:11">
      <c r="B197" s="29"/>
      <c r="D197" s="29"/>
      <c r="E197" s="29"/>
      <c r="G197" s="29"/>
      <c r="H197" s="29"/>
      <c r="J197" s="29"/>
      <c r="K197" s="29"/>
    </row>
    <row r="198" spans="2:11">
      <c r="B198" s="29"/>
      <c r="D198" s="29"/>
      <c r="E198" s="29"/>
      <c r="G198" s="29"/>
      <c r="H198" s="29"/>
      <c r="J198" s="29"/>
      <c r="K198" s="29"/>
    </row>
    <row r="199" spans="2:11">
      <c r="B199" s="29"/>
      <c r="D199" s="29"/>
      <c r="E199" s="29"/>
      <c r="G199" s="29"/>
      <c r="H199" s="29"/>
      <c r="J199" s="29"/>
      <c r="K199" s="29"/>
    </row>
    <row r="200" spans="2:11">
      <c r="B200" s="29"/>
      <c r="D200" s="29"/>
      <c r="E200" s="29"/>
      <c r="G200" s="29"/>
      <c r="H200" s="29"/>
      <c r="J200" s="29"/>
      <c r="K200" s="29"/>
    </row>
    <row r="201" spans="2:11">
      <c r="B201" s="29"/>
      <c r="D201" s="29"/>
      <c r="E201" s="29"/>
      <c r="G201" s="29"/>
      <c r="H201" s="29"/>
      <c r="J201" s="29"/>
      <c r="K201" s="29"/>
    </row>
    <row r="202" spans="2:11">
      <c r="B202" s="29"/>
      <c r="D202" s="29"/>
      <c r="E202" s="29"/>
      <c r="G202" s="29"/>
      <c r="H202" s="29"/>
      <c r="J202" s="29"/>
      <c r="K202" s="29"/>
    </row>
    <row r="203" spans="2:11">
      <c r="B203" s="29"/>
      <c r="D203" s="29"/>
      <c r="E203" s="29"/>
      <c r="G203" s="29"/>
      <c r="H203" s="29"/>
      <c r="J203" s="29"/>
      <c r="K203" s="29"/>
    </row>
    <row r="204" spans="2:11">
      <c r="B204" s="29"/>
      <c r="D204" s="29"/>
      <c r="E204" s="29"/>
      <c r="G204" s="29"/>
      <c r="H204" s="29"/>
      <c r="J204" s="29"/>
      <c r="K204" s="29"/>
    </row>
    <row r="205" spans="2:11">
      <c r="B205" s="29"/>
      <c r="D205" s="29"/>
      <c r="E205" s="29"/>
      <c r="G205" s="29"/>
      <c r="H205" s="29"/>
      <c r="J205" s="29"/>
      <c r="K205" s="29"/>
    </row>
    <row r="206" spans="2:11">
      <c r="B206" s="29"/>
      <c r="D206" s="29"/>
      <c r="E206" s="29"/>
      <c r="G206" s="29"/>
      <c r="H206" s="29"/>
      <c r="J206" s="29"/>
      <c r="K206" s="29"/>
    </row>
    <row r="207" spans="2:11">
      <c r="B207" s="29"/>
      <c r="D207" s="29"/>
      <c r="E207" s="29"/>
      <c r="G207" s="29"/>
      <c r="H207" s="29"/>
      <c r="J207" s="29"/>
      <c r="K207" s="29"/>
    </row>
    <row r="208" spans="2:11">
      <c r="B208" s="29"/>
      <c r="D208" s="29"/>
      <c r="E208" s="29"/>
      <c r="G208" s="29"/>
      <c r="H208" s="29"/>
      <c r="J208" s="29"/>
      <c r="K208" s="29"/>
    </row>
    <row r="209" spans="2:11">
      <c r="B209" s="29"/>
      <c r="D209" s="29"/>
      <c r="E209" s="29"/>
      <c r="G209" s="29"/>
      <c r="H209" s="29"/>
      <c r="J209" s="29"/>
      <c r="K209" s="29"/>
    </row>
    <row r="210" spans="2:11">
      <c r="B210" s="29"/>
      <c r="D210" s="29"/>
      <c r="E210" s="29"/>
      <c r="G210" s="29"/>
      <c r="H210" s="29"/>
      <c r="J210" s="29"/>
      <c r="K210" s="29"/>
    </row>
    <row r="211" spans="2:11">
      <c r="B211" s="29"/>
      <c r="D211" s="29"/>
      <c r="E211" s="29"/>
      <c r="G211" s="29"/>
      <c r="H211" s="29"/>
      <c r="J211" s="29"/>
      <c r="K211" s="29"/>
    </row>
    <row r="212" spans="2:11">
      <c r="B212" s="29"/>
      <c r="D212" s="29"/>
      <c r="E212" s="29"/>
      <c r="G212" s="29"/>
      <c r="H212" s="29"/>
      <c r="J212" s="29"/>
      <c r="K212" s="29"/>
    </row>
    <row r="213" spans="2:11">
      <c r="B213" s="29"/>
      <c r="D213" s="29"/>
      <c r="E213" s="29"/>
      <c r="G213" s="29"/>
      <c r="H213" s="29"/>
      <c r="J213" s="29"/>
      <c r="K213" s="29"/>
    </row>
    <row r="214" spans="2:11">
      <c r="B214" s="29"/>
      <c r="D214" s="29"/>
      <c r="E214" s="29"/>
      <c r="G214" s="29"/>
      <c r="H214" s="29"/>
      <c r="J214" s="29"/>
      <c r="K214" s="29"/>
    </row>
    <row r="215" spans="2:11">
      <c r="B215" s="29"/>
      <c r="D215" s="29"/>
      <c r="E215" s="29"/>
      <c r="G215" s="29"/>
      <c r="H215" s="29"/>
      <c r="J215" s="29"/>
      <c r="K215" s="29"/>
    </row>
    <row r="216" spans="2:11">
      <c r="B216" s="29"/>
      <c r="D216" s="29"/>
      <c r="E216" s="29"/>
      <c r="G216" s="29"/>
      <c r="H216" s="29"/>
      <c r="J216" s="29"/>
      <c r="K216" s="29"/>
    </row>
    <row r="217" spans="2:11">
      <c r="B217" s="29"/>
      <c r="D217" s="29"/>
      <c r="E217" s="29"/>
      <c r="G217" s="29"/>
      <c r="H217" s="29"/>
      <c r="J217" s="29"/>
      <c r="K217" s="29"/>
    </row>
    <row r="218" spans="2:11">
      <c r="B218" s="29"/>
      <c r="D218" s="29"/>
      <c r="E218" s="29"/>
      <c r="G218" s="29"/>
      <c r="H218" s="29"/>
      <c r="J218" s="29"/>
      <c r="K218" s="29"/>
    </row>
    <row r="219" spans="2:11">
      <c r="B219" s="29"/>
      <c r="D219" s="29"/>
      <c r="E219" s="29"/>
      <c r="G219" s="29"/>
      <c r="H219" s="29"/>
      <c r="J219" s="29"/>
      <c r="K219" s="29"/>
    </row>
    <row r="220" spans="2:11">
      <c r="B220" s="29"/>
      <c r="D220" s="29"/>
      <c r="E220" s="29"/>
      <c r="G220" s="29"/>
      <c r="H220" s="29"/>
      <c r="J220" s="29"/>
      <c r="K220" s="29"/>
    </row>
    <row r="221" spans="2:11">
      <c r="B221" s="29"/>
      <c r="D221" s="29"/>
      <c r="E221" s="29"/>
      <c r="G221" s="29"/>
      <c r="H221" s="29"/>
      <c r="J221" s="29"/>
      <c r="K221" s="29"/>
    </row>
    <row r="222" spans="2:11">
      <c r="B222" s="29"/>
      <c r="D222" s="29"/>
      <c r="E222" s="29"/>
      <c r="G222" s="29"/>
      <c r="H222" s="29"/>
      <c r="J222" s="29"/>
      <c r="K222" s="29"/>
    </row>
    <row r="223" spans="2:11">
      <c r="B223" s="29"/>
      <c r="D223" s="29"/>
      <c r="E223" s="29"/>
      <c r="G223" s="29"/>
      <c r="H223" s="29"/>
      <c r="J223" s="29"/>
      <c r="K223" s="29"/>
    </row>
    <row r="224" spans="2:11">
      <c r="B224" s="29"/>
      <c r="D224" s="29"/>
      <c r="E224" s="29"/>
      <c r="G224" s="29"/>
      <c r="H224" s="29"/>
      <c r="J224" s="29"/>
      <c r="K224" s="29"/>
    </row>
    <row r="225" spans="2:11">
      <c r="B225" s="29"/>
      <c r="D225" s="29"/>
      <c r="E225" s="29"/>
      <c r="G225" s="29"/>
      <c r="H225" s="29"/>
      <c r="J225" s="29"/>
      <c r="K225" s="29"/>
    </row>
    <row r="226" spans="2:11">
      <c r="B226" s="29"/>
      <c r="D226" s="29"/>
      <c r="E226" s="29"/>
      <c r="G226" s="29"/>
      <c r="H226" s="29"/>
      <c r="J226" s="29"/>
      <c r="K226" s="29"/>
    </row>
    <row r="227" spans="2:11">
      <c r="B227" s="29"/>
      <c r="D227" s="29"/>
      <c r="E227" s="29"/>
      <c r="G227" s="29"/>
      <c r="H227" s="29"/>
      <c r="J227" s="29"/>
      <c r="K227" s="29"/>
    </row>
    <row r="228" spans="2:11">
      <c r="B228" s="29"/>
      <c r="D228" s="29"/>
      <c r="E228" s="29"/>
      <c r="G228" s="29"/>
      <c r="H228" s="29"/>
      <c r="J228" s="29"/>
      <c r="K228" s="29"/>
    </row>
    <row r="229" spans="2:11">
      <c r="B229" s="29"/>
      <c r="D229" s="29"/>
      <c r="E229" s="29"/>
      <c r="G229" s="29"/>
      <c r="H229" s="29"/>
      <c r="J229" s="29"/>
      <c r="K229" s="29"/>
    </row>
    <row r="230" spans="2:11">
      <c r="B230" s="29"/>
      <c r="D230" s="29"/>
      <c r="E230" s="29"/>
      <c r="G230" s="29"/>
      <c r="H230" s="29"/>
      <c r="J230" s="29"/>
      <c r="K230" s="29"/>
    </row>
    <row r="231" spans="2:11">
      <c r="B231" s="29"/>
      <c r="D231" s="29"/>
      <c r="E231" s="29"/>
      <c r="G231" s="29"/>
      <c r="H231" s="29"/>
      <c r="J231" s="29"/>
      <c r="K231" s="29"/>
    </row>
    <row r="232" spans="2:11">
      <c r="B232" s="29"/>
      <c r="D232" s="29"/>
      <c r="E232" s="29"/>
      <c r="G232" s="29"/>
      <c r="H232" s="29"/>
      <c r="J232" s="29"/>
      <c r="K232" s="29"/>
    </row>
    <row r="233" spans="2:11">
      <c r="B233" s="29"/>
      <c r="D233" s="29"/>
      <c r="E233" s="29"/>
      <c r="G233" s="29"/>
      <c r="H233" s="29"/>
      <c r="J233" s="29"/>
      <c r="K233" s="29"/>
    </row>
  </sheetData>
  <customSheetViews>
    <customSheetView guid="{AAA317AB-9C4F-4A7B-BD58-62DAAE088BDA}" state="hidden">
      <selection activeCell="M1" sqref="M1:M65536"/>
      <pageMargins left="0.78740157499999996" right="0.78740157499999996" top="0.984251969" bottom="0.984251969" header="0.4921259845" footer="0.4921259845"/>
      <headerFooter alignWithMargins="0"/>
    </customSheetView>
    <customSheetView guid="{AC77A39F-ABA0-4848-B5DA-4147A1099D4C}" state="hidden">
      <selection activeCell="M1" sqref="M1:M65536"/>
      <pageMargins left="0.78740157499999996" right="0.78740157499999996" top="0.984251969" bottom="0.984251969" header="0.4921259845" footer="0.4921259845"/>
      <headerFooter alignWithMargins="0"/>
    </customSheetView>
  </customSheetViews>
  <mergeCells count="2">
    <mergeCell ref="B11:F11"/>
    <mergeCell ref="H11:L1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9</vt:i4>
      </vt:variant>
    </vt:vector>
  </HeadingPairs>
  <TitlesOfParts>
    <vt:vector size="20" baseType="lpstr">
      <vt:lpstr>Mann</vt:lpstr>
      <vt:lpstr>Frau</vt:lpstr>
      <vt:lpstr>Mann-Frau</vt:lpstr>
      <vt:lpstr>2 Männer</vt:lpstr>
      <vt:lpstr>2 Frauen</vt:lpstr>
      <vt:lpstr>Absterbeordnung</vt:lpstr>
      <vt:lpstr>Daten (M)</vt:lpstr>
      <vt:lpstr>Daten</vt:lpstr>
      <vt:lpstr>Daten (F)</vt:lpstr>
      <vt:lpstr>Daten1M</vt:lpstr>
      <vt:lpstr>Daten1F</vt:lpstr>
      <vt:lpstr>'2 Frauen'!Druckbereich</vt:lpstr>
      <vt:lpstr>'2 Männer'!Druckbereich</vt:lpstr>
      <vt:lpstr>Frau!Druckbereich</vt:lpstr>
      <vt:lpstr>Mann!Druckbereich</vt:lpstr>
      <vt:lpstr>'Mann-Frau'!Druckbereich</vt:lpstr>
      <vt:lpstr>Mann!nachschüssig</vt:lpstr>
      <vt:lpstr>nachschüssig</vt:lpstr>
      <vt:lpstr>Mann!vorschüssig</vt:lpstr>
      <vt:lpstr>vorschüssig</vt:lpstr>
    </vt:vector>
  </TitlesOfParts>
  <Company>Stadtvermessungsamt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Leibrentenbarwertfaktoren</dc:title>
  <dc:creator>Plaga</dc:creator>
  <cp:lastModifiedBy>Kasten</cp:lastModifiedBy>
  <cp:lastPrinted>2014-10-15T06:18:16Z</cp:lastPrinted>
  <dcterms:created xsi:type="dcterms:W3CDTF">1999-01-27T13:43:55Z</dcterms:created>
  <dcterms:modified xsi:type="dcterms:W3CDTF">2019-09-25T11:46:19Z</dcterms:modified>
</cp:coreProperties>
</file>